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7 год" sheetId="1" r:id="rId1"/>
  </sheets>
  <definedNames>
    <definedName name="_xlnm._FilterDatabase" localSheetId="0" hidden="1">'2017 год'!$C$1:$C$103</definedName>
  </definedNames>
  <calcPr fullCalcOnLoad="1"/>
</workbook>
</file>

<file path=xl/sharedStrings.xml><?xml version="1.0" encoding="utf-8"?>
<sst xmlns="http://schemas.openxmlformats.org/spreadsheetml/2006/main" count="271" uniqueCount="154">
  <si>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</si>
  <si>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</si>
  <si>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</si>
  <si>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</si>
  <si>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</si>
  <si>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</si>
  <si>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</si>
  <si>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</si>
  <si>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</si>
  <si>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</si>
  <si>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</si>
  <si>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7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</si>
  <si>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</si>
  <si>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</si>
  <si>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</si>
  <si>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</si>
  <si>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</si>
  <si>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</si>
  <si>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</si>
  <si>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</si>
  <si>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</si>
  <si>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</si>
  <si>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</si>
  <si>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</si>
  <si>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</si>
  <si>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</si>
  <si>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</si>
  <si>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</si>
  <si>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</si>
  <si>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</si>
  <si>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</si>
  <si>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</si>
  <si>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</si>
  <si>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</si>
  <si>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</si>
  <si>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</si>
  <si>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</si>
  <si>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</si>
  <si>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</si>
  <si>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</si>
  <si>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</si>
  <si>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</si>
  <si>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</si>
  <si>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</si>
  <si>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</si>
  <si>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</si>
  <si>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</si>
  <si>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</si>
  <si>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</si>
  <si>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</si>
  <si>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</si>
  <si>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</si>
  <si>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</si>
  <si>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</si>
  <si>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244</t>
  </si>
  <si>
    <t>312</t>
  </si>
  <si>
    <t>720 00 00 00 0</t>
  </si>
  <si>
    <t>0314</t>
  </si>
  <si>
    <t>730 00 00 00 0</t>
  </si>
  <si>
    <t>3.1</t>
  </si>
  <si>
    <t>0503</t>
  </si>
  <si>
    <t>750 00 00 00 0</t>
  </si>
  <si>
    <t>11 05</t>
  </si>
  <si>
    <t>08 01</t>
  </si>
  <si>
    <t>7.2</t>
  </si>
  <si>
    <t>7.1</t>
  </si>
  <si>
    <t>05 01</t>
  </si>
  <si>
    <t>05 02</t>
  </si>
  <si>
    <t>10 06</t>
  </si>
  <si>
    <t>10 01</t>
  </si>
  <si>
    <t>7.3</t>
  </si>
  <si>
    <t>120</t>
  </si>
  <si>
    <t xml:space="preserve">05 02 </t>
  </si>
  <si>
    <t>Приложение №5</t>
  </si>
  <si>
    <t>734 00S 2370</t>
  </si>
  <si>
    <t>731 00 S2370</t>
  </si>
  <si>
    <t>751 00 S220 0</t>
  </si>
  <si>
    <t>243</t>
  </si>
  <si>
    <t>07 07</t>
  </si>
  <si>
    <t>851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</si>
  <si>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</si>
  <si>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</si>
  <si>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</si>
  <si>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</si>
  <si>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</si>
  <si>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</si>
  <si>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</si>
  <si>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</si>
  <si>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</si>
  <si>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</si>
  <si>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"Об обращении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</si>
  <si>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</si>
  <si>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сезону"на 2019-2023 годы</t>
  </si>
  <si>
    <t>Муниципальная программа "Подготовка объектов коммунальной инфраструктуры к отопительному сезону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</si>
  <si>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</si>
  <si>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</si>
  <si>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молодежной политики городского поселения Тельминского Муниципального образования на 2019 годы"    Развитие физической культуры и спорта на территории городского поселения тельминского муниципального образования на 2019-2023 годы</t>
  </si>
  <si>
    <t>Подпрограмма "Развитие культуры в городском поселении Тельминском муниципальном образовании на 2019-2023 годы"</t>
  </si>
  <si>
    <t>711 00 20 110</t>
  </si>
  <si>
    <t>712 00 20 110</t>
  </si>
  <si>
    <t>712 00 20 190</t>
  </si>
  <si>
    <t>712 00 98 710</t>
  </si>
  <si>
    <t>712 00 28 888</t>
  </si>
  <si>
    <t>721 00 28 888</t>
  </si>
  <si>
    <t>722 00 28 888</t>
  </si>
  <si>
    <t>731 00 28 888</t>
  </si>
  <si>
    <t>733 00 28 888</t>
  </si>
  <si>
    <t>734 00 28 888</t>
  </si>
  <si>
    <t>735 00 28 888</t>
  </si>
  <si>
    <t>762 00 28 888</t>
  </si>
  <si>
    <t>751 00 28 888</t>
  </si>
  <si>
    <t>761 00 28 888</t>
  </si>
  <si>
    <t>732 00 28 888</t>
  </si>
  <si>
    <t>Мероприятие "благоустройство комплексной спортивной площадки по адресу р.п.Тельма, ул.2-я Советская, 4Б</t>
  </si>
  <si>
    <t>1403</t>
  </si>
  <si>
    <t>712 00 20190</t>
  </si>
  <si>
    <t>540</t>
  </si>
  <si>
    <t>Мероприятие "благоустройство комплексной спортивной площадки по адресу р.п.Тельма, ул.2-я Советская, 4Б (Федеральный бюджет)</t>
  </si>
  <si>
    <t>Мероприятие "благоустройство комплексной спортивной площадки по адресу р.п.Тельма, ул.2-я Советская, 4Б (Областной бюджет)</t>
  </si>
  <si>
    <t>Государственная программа Иркутской области "Развитие культуры" на 2019-2024 годы (Областной бюджет)</t>
  </si>
  <si>
    <t>Софинансирование (Местный бюджет)</t>
  </si>
  <si>
    <t>0401</t>
  </si>
  <si>
    <t>831</t>
  </si>
  <si>
    <t>412</t>
  </si>
  <si>
    <t>0111</t>
  </si>
  <si>
    <t>870</t>
  </si>
  <si>
    <t>5.2</t>
  </si>
  <si>
    <t>5.3</t>
  </si>
  <si>
    <t>Муниципальная программа "Формирование комфортной городской среды на территории Тельминского МО " на 2018-2024 годы</t>
  </si>
  <si>
    <t>к Постановлению</t>
  </si>
  <si>
    <t>752 00 28 888</t>
  </si>
  <si>
    <t>740 00 00 00 0</t>
  </si>
  <si>
    <t>741 F255551</t>
  </si>
  <si>
    <t xml:space="preserve">Подпрограмма "Развитие систем коммунальной  инфраструктуры городского поселения Тельминского на 2019-2023 гг." </t>
  </si>
  <si>
    <t xml:space="preserve">Подпрограмма "Проведение ремонта многоквартирных домов на территории городского поселения Тельминского на 2019-2023 гг." </t>
  </si>
  <si>
    <t>753 00 28 888</t>
  </si>
  <si>
    <t>761 00 20 190</t>
  </si>
  <si>
    <t>0705</t>
  </si>
  <si>
    <t>762 00 29 999</t>
  </si>
  <si>
    <t>763 00 29 999</t>
  </si>
  <si>
    <t>763 00 L 4670</t>
  </si>
  <si>
    <t>Подпрограмма  "Проведение ремонта многоквартирных домов на территории Тельминского муниципального образования" на 2019-2023 годы</t>
  </si>
  <si>
    <t xml:space="preserve">Тельминского муниципального образования на 2022 год" </t>
  </si>
  <si>
    <t>РАСПРЕДЕЛЕНИЕ БЮДЖЕТНЫХ АССИГНОВАНИЙ НА РЕАЛИЗАЦИЮ МУНИЦИПАЛЬНЫХ ПРОГРАММ НА 2022 ГОД</t>
  </si>
  <si>
    <t>2022 год</t>
  </si>
  <si>
    <t>Исполнение 2022 год</t>
  </si>
  <si>
    <t>751 00 S 2370</t>
  </si>
  <si>
    <t>730</t>
  </si>
  <si>
    <t>853</t>
  </si>
  <si>
    <t>760 00 00 00 0</t>
  </si>
  <si>
    <t>852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</si>
  <si>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</si>
  <si>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</si>
  <si>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№ 337    от 16.11.2022г.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</si>
</sst>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6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4" fontId="9" fillId="35" borderId="57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" fontId="4" fillId="33" borderId="41" xfId="0" applyNumberFormat="1" applyFont="1" applyFill="1" applyBorder="1" applyAlignment="1">
      <alignment horizontal="center" vertical="center"/>
    </xf>
    <xf numFmtId="4" fontId="9" fillId="0" borderId="59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horizontal="center" vertical="center"/>
    </xf>
    <xf numFmtId="4" fontId="9" fillId="0" borderId="61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9" fillId="0" borderId="62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4" fontId="9" fillId="34" borderId="60" xfId="0" applyNumberFormat="1" applyFont="1" applyFill="1" applyBorder="1" applyAlignment="1">
      <alignment horizontal="center" vertical="center"/>
    </xf>
    <xf numFmtId="4" fontId="4" fillId="35" borderId="33" xfId="0" applyNumberFormat="1" applyFont="1" applyFill="1" applyBorder="1" applyAlignment="1">
      <alignment horizontal="center" vertical="center"/>
    </xf>
    <xf numFmtId="4" fontId="9" fillId="35" borderId="59" xfId="0" applyNumberFormat="1" applyFont="1" applyFill="1" applyBorder="1" applyAlignment="1">
      <alignment horizontal="center" vertical="center"/>
    </xf>
    <xf numFmtId="4" fontId="4" fillId="35" borderId="42" xfId="0" applyNumberFormat="1" applyFont="1" applyFill="1" applyBorder="1" applyAlignment="1">
      <alignment horizontal="center" vertical="center"/>
    </xf>
    <xf numFmtId="4" fontId="4" fillId="35" borderId="61" xfId="0" applyNumberFormat="1" applyFont="1" applyFill="1" applyBorder="1" applyAlignment="1">
      <alignment horizontal="center" vertical="center"/>
    </xf>
    <xf numFmtId="4" fontId="4" fillId="35" borderId="63" xfId="0" applyNumberFormat="1" applyFont="1" applyFill="1" applyBorder="1" applyAlignment="1">
      <alignment horizontal="center" vertical="center"/>
    </xf>
    <xf numFmtId="4" fontId="9" fillId="35" borderId="64" xfId="0" applyNumberFormat="1" applyFont="1" applyFill="1" applyBorder="1" applyAlignment="1">
      <alignment horizontal="center" vertical="center"/>
    </xf>
    <xf numFmtId="4" fontId="4" fillId="35" borderId="6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169" fontId="4" fillId="0" borderId="22" xfId="0" applyNumberFormat="1" applyFont="1" applyFill="1" applyBorder="1" applyAlignment="1">
      <alignment horizontal="center" vertical="center"/>
    </xf>
    <xf numFmtId="169" fontId="9" fillId="0" borderId="2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52" xfId="0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" fontId="9" fillId="0" borderId="67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4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vertical="center"/>
    </xf>
    <xf numFmtId="2" fontId="9" fillId="0" borderId="22" xfId="0" applyNumberFormat="1" applyFont="1" applyFill="1" applyBorder="1" applyAlignment="1">
      <alignment horizontal="center" vertical="top"/>
    </xf>
    <xf numFmtId="169" fontId="9" fillId="0" borderId="22" xfId="0" applyNumberFormat="1" applyFont="1" applyFill="1" applyBorder="1" applyAlignment="1">
      <alignment horizontal="center"/>
    </xf>
    <xf numFmtId="169" fontId="4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/>
    </xf>
    <xf numFmtId="4" fontId="15" fillId="35" borderId="5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9" fillId="0" borderId="48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/>
    </xf>
    <xf numFmtId="169" fontId="9" fillId="0" borderId="56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345179"/>
        <c:axId val="25702592"/>
      </c:barChart>
      <c:catAx>
        <c:axId val="3934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592"/>
        <c:crosses val="autoZero"/>
        <c:auto val="1"/>
        <c:lblOffset val="100"/>
        <c:tickLblSkip val="1"/>
        <c:noMultiLvlLbl val="0"/>
      </c:catAx>
      <c:valAx>
        <c:axId val="2570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765953"/>
        <c:axId val="38379246"/>
      </c:barChart>
      <c:catAx>
        <c:axId val="1576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9246"/>
        <c:crosses val="autoZero"/>
        <c:auto val="1"/>
        <c:lblOffset val="100"/>
        <c:tickLblSkip val="1"/>
        <c:noMultiLvlLbl val="0"/>
      </c:catAx>
      <c:valAx>
        <c:axId val="3837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5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344471"/>
        <c:axId val="5908684"/>
      </c:barChart>
      <c:catAx>
        <c:axId val="493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8684"/>
        <c:crosses val="autoZero"/>
        <c:auto val="1"/>
        <c:lblOffset val="100"/>
        <c:tickLblSkip val="1"/>
        <c:noMultiLvlLbl val="0"/>
      </c:catAx>
      <c:valAx>
        <c:axId val="5908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564189"/>
        <c:axId val="19707354"/>
      </c:barChart>
      <c:catAx>
        <c:axId val="6456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54"/>
        <c:crosses val="autoZero"/>
        <c:auto val="1"/>
        <c:lblOffset val="100"/>
        <c:tickLblSkip val="1"/>
        <c:noMultiLvlLbl val="0"/>
      </c:catAx>
      <c:valAx>
        <c:axId val="1970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64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6600825" y="4295775"/>
        <a:ext cx="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00825" y="6734175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96</xdr:row>
      <xdr:rowOff>123825</xdr:rowOff>
    </xdr:to>
    <xdr:graphicFrame>
      <xdr:nvGraphicFramePr>
        <xdr:cNvPr id="4" name="Chart 4"/>
        <xdr:cNvGraphicFramePr/>
      </xdr:nvGraphicFramePr>
      <xdr:xfrm>
        <a:off x="6600825" y="7972425"/>
        <a:ext cx="0" cy="1843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81">
      <selection activeCell="J80" sqref="J80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0" width="10.25390625" style="1" customWidth="1"/>
    <col min="11" max="16384" width="9.125" style="1" customWidth="1"/>
  </cols>
  <sheetData>
    <row r="1" spans="1:5" ht="12.75">
      <c r="A1" s="11"/>
      <c r="B1" s="12"/>
      <c r="C1" s="19" t="s">
        <v>73</v>
      </c>
      <c r="D1" s="8"/>
      <c r="E1" s="13"/>
    </row>
    <row r="2" spans="1:5" ht="12.75">
      <c r="A2" s="11"/>
      <c r="B2" s="12"/>
      <c r="C2" s="19" t="s">
        <v>129</v>
      </c>
      <c r="D2" s="8"/>
      <c r="E2" s="13"/>
    </row>
    <row r="3" spans="1:5" ht="12.75">
      <c r="A3" s="11"/>
      <c r="B3" s="12"/>
      <c r="C3" s="19" t="s">
        <v>51</v>
      </c>
      <c r="D3" s="8"/>
      <c r="E3" s="13"/>
    </row>
    <row r="4" spans="1:5" ht="12.75">
      <c r="A4" s="11"/>
      <c r="B4" s="12"/>
      <c r="C4" s="19" t="s">
        <v>52</v>
      </c>
      <c r="D4" s="8"/>
      <c r="E4" s="13"/>
    </row>
    <row r="5" spans="1:5" ht="12.75">
      <c r="A5" s="11"/>
      <c r="B5" s="12"/>
      <c r="C5" s="19" t="s">
        <v>142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153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70" t="s">
        <v>143</v>
      </c>
      <c r="B11" s="270"/>
      <c r="C11" s="270"/>
      <c r="D11" s="270"/>
      <c r="E11" s="270"/>
      <c r="F11" s="270"/>
      <c r="G11" s="270"/>
    </row>
    <row r="12" spans="1:9" ht="0.75" customHeight="1" hidden="1">
      <c r="A12" s="39"/>
      <c r="B12" s="39"/>
      <c r="C12" s="39"/>
      <c r="D12" s="39"/>
      <c r="E12" s="39"/>
      <c r="F12" s="39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5" t="s">
        <v>39</v>
      </c>
      <c r="H14" s="65"/>
      <c r="I14" s="65"/>
    </row>
    <row r="15" spans="1:10" s="3" customFormat="1" ht="18.75" customHeight="1">
      <c r="A15" s="271" t="s">
        <v>0</v>
      </c>
      <c r="B15" s="273" t="s">
        <v>1</v>
      </c>
      <c r="C15" s="275" t="s">
        <v>2</v>
      </c>
      <c r="D15" s="275"/>
      <c r="E15" s="275"/>
      <c r="F15" s="276"/>
      <c r="G15" s="262" t="s">
        <v>144</v>
      </c>
      <c r="H15" s="262" t="s">
        <v>48</v>
      </c>
      <c r="I15" s="264" t="s">
        <v>49</v>
      </c>
      <c r="J15" s="293" t="s">
        <v>145</v>
      </c>
    </row>
    <row r="16" spans="1:10" s="3" customFormat="1" ht="19.5" customHeight="1" thickBot="1">
      <c r="A16" s="272"/>
      <c r="B16" s="274"/>
      <c r="C16" s="28" t="s">
        <v>38</v>
      </c>
      <c r="D16" s="28" t="s">
        <v>21</v>
      </c>
      <c r="E16" s="29" t="s">
        <v>19</v>
      </c>
      <c r="F16" s="30" t="s">
        <v>20</v>
      </c>
      <c r="G16" s="263"/>
      <c r="H16" s="263"/>
      <c r="I16" s="265"/>
      <c r="J16" s="294"/>
    </row>
    <row r="17" spans="1:10" s="13" customFormat="1" ht="53.25" customHeight="1" thickBot="1">
      <c r="A17" s="44" t="s">
        <v>8</v>
      </c>
      <c r="B17" s="45" t="s">
        <v>80</v>
      </c>
      <c r="C17" s="110" t="s">
        <v>18</v>
      </c>
      <c r="D17" s="110" t="s">
        <v>18</v>
      </c>
      <c r="E17" s="111" t="s">
        <v>53</v>
      </c>
      <c r="F17" s="112" t="s">
        <v>18</v>
      </c>
      <c r="G17" s="59">
        <f>G19+G32</f>
        <v>14586.77</v>
      </c>
      <c r="H17" s="95" t="e">
        <f>H19+#REF!+H32+H33+H35+H37+H40+H45+H48</f>
        <v>#REF!</v>
      </c>
      <c r="I17" s="164" t="e">
        <f>I19+#REF!+I32+I33+I35+I37+I40+I45+I48</f>
        <v>#REF!</v>
      </c>
      <c r="J17" s="221">
        <f>J19+J32</f>
        <v>11366.640000000001</v>
      </c>
    </row>
    <row r="18" spans="1:10" s="3" customFormat="1" ht="23.25" customHeight="1">
      <c r="A18" s="256" t="s">
        <v>26</v>
      </c>
      <c r="B18" s="250" t="s">
        <v>81</v>
      </c>
      <c r="C18" s="84" t="s">
        <v>15</v>
      </c>
      <c r="D18" s="31" t="s">
        <v>41</v>
      </c>
      <c r="E18" s="32" t="s">
        <v>98</v>
      </c>
      <c r="F18" s="79" t="s">
        <v>71</v>
      </c>
      <c r="G18" s="54">
        <v>2108</v>
      </c>
      <c r="H18" s="54">
        <v>766.7</v>
      </c>
      <c r="I18" s="165">
        <v>766.7</v>
      </c>
      <c r="J18" s="225">
        <v>1550.94</v>
      </c>
    </row>
    <row r="19" spans="1:10" s="13" customFormat="1" ht="25.5" customHeight="1" thickBot="1">
      <c r="A19" s="257"/>
      <c r="B19" s="251"/>
      <c r="C19" s="248"/>
      <c r="D19" s="248"/>
      <c r="E19" s="248"/>
      <c r="F19" s="249"/>
      <c r="G19" s="57">
        <f>SUM(G18:G18)</f>
        <v>2108</v>
      </c>
      <c r="H19" s="58">
        <f>SUM(H18:H18)</f>
        <v>766.7</v>
      </c>
      <c r="I19" s="166">
        <f>SUM(I18:I18)</f>
        <v>766.7</v>
      </c>
      <c r="J19" s="228">
        <f>J18</f>
        <v>1550.94</v>
      </c>
    </row>
    <row r="20" spans="1:10" s="3" customFormat="1" ht="12.75" customHeight="1">
      <c r="A20" s="252" t="s">
        <v>29</v>
      </c>
      <c r="B20" s="250" t="s">
        <v>82</v>
      </c>
      <c r="C20" s="129" t="s">
        <v>15</v>
      </c>
      <c r="D20" s="31" t="s">
        <v>42</v>
      </c>
      <c r="E20" s="32" t="s">
        <v>99</v>
      </c>
      <c r="F20" s="79" t="s">
        <v>71</v>
      </c>
      <c r="G20" s="54">
        <v>9280</v>
      </c>
      <c r="H20" s="78">
        <v>6.2</v>
      </c>
      <c r="I20" s="165">
        <v>6.2</v>
      </c>
      <c r="J20" s="225">
        <v>7259.97</v>
      </c>
    </row>
    <row r="21" spans="1:10" s="3" customFormat="1" ht="15.75" customHeight="1">
      <c r="A21" s="253"/>
      <c r="B21" s="255"/>
      <c r="C21" s="141" t="s">
        <v>15</v>
      </c>
      <c r="D21" s="10" t="s">
        <v>42</v>
      </c>
      <c r="E21" s="9" t="s">
        <v>100</v>
      </c>
      <c r="F21" s="81" t="s">
        <v>24</v>
      </c>
      <c r="G21" s="55">
        <v>1398</v>
      </c>
      <c r="H21" s="139">
        <v>31.33</v>
      </c>
      <c r="I21" s="167">
        <v>31.33</v>
      </c>
      <c r="J21" s="225">
        <v>1128.6</v>
      </c>
    </row>
    <row r="22" spans="1:10" s="3" customFormat="1" ht="15.75" customHeight="1">
      <c r="A22" s="253"/>
      <c r="B22" s="255"/>
      <c r="C22" s="142" t="s">
        <v>15</v>
      </c>
      <c r="D22" s="113" t="s">
        <v>121</v>
      </c>
      <c r="E22" s="218">
        <v>7120020110</v>
      </c>
      <c r="F22" s="143" t="s">
        <v>71</v>
      </c>
      <c r="G22" s="55">
        <v>32.5</v>
      </c>
      <c r="H22" s="217"/>
      <c r="I22" s="204"/>
      <c r="J22" s="225">
        <v>31.83</v>
      </c>
    </row>
    <row r="23" spans="1:10" s="3" customFormat="1" ht="13.5" customHeight="1" thickBot="1">
      <c r="A23" s="253"/>
      <c r="B23" s="255"/>
      <c r="C23" s="142" t="s">
        <v>15</v>
      </c>
      <c r="D23" s="113" t="s">
        <v>17</v>
      </c>
      <c r="E23" s="83" t="s">
        <v>101</v>
      </c>
      <c r="F23" s="143" t="s">
        <v>24</v>
      </c>
      <c r="G23" s="55">
        <v>120.5</v>
      </c>
      <c r="H23" s="140">
        <v>173.48</v>
      </c>
      <c r="I23" s="168">
        <v>173.48</v>
      </c>
      <c r="J23" s="225">
        <v>85.67</v>
      </c>
    </row>
    <row r="24" spans="1:10" s="3" customFormat="1" ht="13.5" customHeight="1" thickBot="1">
      <c r="A24" s="253"/>
      <c r="B24" s="255"/>
      <c r="C24" s="142" t="s">
        <v>15</v>
      </c>
      <c r="D24" s="113" t="s">
        <v>7</v>
      </c>
      <c r="E24" s="191" t="s">
        <v>102</v>
      </c>
      <c r="F24" s="143" t="s">
        <v>24</v>
      </c>
      <c r="G24" s="150">
        <v>100</v>
      </c>
      <c r="H24" s="205"/>
      <c r="I24" s="177"/>
      <c r="J24" s="229">
        <v>0</v>
      </c>
    </row>
    <row r="25" spans="1:10" s="3" customFormat="1" ht="13.5" customHeight="1">
      <c r="A25" s="253"/>
      <c r="B25" s="269"/>
      <c r="C25" s="113" t="s">
        <v>15</v>
      </c>
      <c r="D25" s="113" t="s">
        <v>17</v>
      </c>
      <c r="E25" s="191" t="s">
        <v>101</v>
      </c>
      <c r="F25" s="143" t="s">
        <v>79</v>
      </c>
      <c r="G25" s="54">
        <v>1019</v>
      </c>
      <c r="H25" s="241"/>
      <c r="I25" s="242"/>
      <c r="J25" s="234">
        <v>986.6</v>
      </c>
    </row>
    <row r="26" spans="1:10" s="3" customFormat="1" ht="13.5" customHeight="1">
      <c r="A26" s="253"/>
      <c r="B26" s="269"/>
      <c r="C26" s="113" t="s">
        <v>15</v>
      </c>
      <c r="D26" s="113" t="s">
        <v>17</v>
      </c>
      <c r="E26" s="191" t="s">
        <v>101</v>
      </c>
      <c r="F26" s="143" t="s">
        <v>150</v>
      </c>
      <c r="G26" s="56">
        <v>30</v>
      </c>
      <c r="H26" s="241"/>
      <c r="I26" s="242"/>
      <c r="J26" s="246"/>
    </row>
    <row r="27" spans="1:10" s="3" customFormat="1" ht="13.5" customHeight="1">
      <c r="A27" s="253"/>
      <c r="B27" s="269"/>
      <c r="C27" s="113" t="s">
        <v>15</v>
      </c>
      <c r="D27" s="113" t="s">
        <v>42</v>
      </c>
      <c r="E27" s="191">
        <v>7120020190</v>
      </c>
      <c r="F27" s="143" t="s">
        <v>148</v>
      </c>
      <c r="G27" s="55">
        <v>116</v>
      </c>
      <c r="H27" s="241"/>
      <c r="I27" s="242"/>
      <c r="J27" s="225">
        <v>115.03</v>
      </c>
    </row>
    <row r="28" spans="1:10" s="3" customFormat="1" ht="13.5" customHeight="1">
      <c r="A28" s="253"/>
      <c r="B28" s="269"/>
      <c r="C28" s="113" t="s">
        <v>15</v>
      </c>
      <c r="D28" s="113" t="s">
        <v>137</v>
      </c>
      <c r="E28" s="191">
        <v>7120020190</v>
      </c>
      <c r="F28" s="143" t="s">
        <v>24</v>
      </c>
      <c r="G28" s="55">
        <v>0</v>
      </c>
      <c r="H28" s="241"/>
      <c r="I28" s="242"/>
      <c r="J28" s="225">
        <v>0</v>
      </c>
    </row>
    <row r="29" spans="1:10" s="3" customFormat="1" ht="13.5" customHeight="1">
      <c r="A29" s="253"/>
      <c r="B29" s="269"/>
      <c r="C29" s="10" t="s">
        <v>15</v>
      </c>
      <c r="D29" s="10" t="s">
        <v>114</v>
      </c>
      <c r="E29" s="9" t="s">
        <v>115</v>
      </c>
      <c r="F29" s="81" t="s">
        <v>116</v>
      </c>
      <c r="G29" s="55">
        <v>331.77</v>
      </c>
      <c r="H29" s="241"/>
      <c r="I29" s="242"/>
      <c r="J29" s="223">
        <v>208</v>
      </c>
    </row>
    <row r="30" spans="1:10" s="3" customFormat="1" ht="13.5" customHeight="1">
      <c r="A30" s="253"/>
      <c r="B30" s="269"/>
      <c r="C30" s="10" t="s">
        <v>15</v>
      </c>
      <c r="D30" s="10" t="s">
        <v>17</v>
      </c>
      <c r="E30" s="9" t="s">
        <v>115</v>
      </c>
      <c r="F30" s="81" t="s">
        <v>147</v>
      </c>
      <c r="G30" s="150">
        <v>1</v>
      </c>
      <c r="H30" s="241"/>
      <c r="I30" s="242"/>
      <c r="J30" s="245"/>
    </row>
    <row r="31" spans="1:10" s="3" customFormat="1" ht="13.5" customHeight="1" thickBot="1">
      <c r="A31" s="253"/>
      <c r="B31" s="269"/>
      <c r="C31" s="10" t="s">
        <v>15</v>
      </c>
      <c r="D31" s="10" t="s">
        <v>124</v>
      </c>
      <c r="E31" s="219">
        <v>7120028888</v>
      </c>
      <c r="F31" s="81" t="s">
        <v>125</v>
      </c>
      <c r="G31" s="69">
        <v>50</v>
      </c>
      <c r="H31" s="241"/>
      <c r="I31" s="242"/>
      <c r="J31" s="243">
        <v>0</v>
      </c>
    </row>
    <row r="32" spans="1:10" s="13" customFormat="1" ht="13.5" thickBot="1">
      <c r="A32" s="254"/>
      <c r="B32" s="251"/>
      <c r="C32" s="248"/>
      <c r="D32" s="248"/>
      <c r="E32" s="248"/>
      <c r="F32" s="249"/>
      <c r="G32" s="58">
        <f>(G20+G21+G23+G24)+G25+G29+G22+G27+G31+G30+G26</f>
        <v>12478.77</v>
      </c>
      <c r="H32" s="58">
        <f>SUM(H23:H23)</f>
        <v>173.48</v>
      </c>
      <c r="I32" s="166">
        <f>SUM(I23:I23)</f>
        <v>173.48</v>
      </c>
      <c r="J32" s="244">
        <f>(J20+J21+J23+J24+J25+J29)+J22+J27+J28</f>
        <v>9815.7</v>
      </c>
    </row>
    <row r="33" spans="1:10" s="3" customFormat="1" ht="57" customHeight="1" thickBot="1">
      <c r="A33" s="44" t="s">
        <v>12</v>
      </c>
      <c r="B33" s="45" t="s">
        <v>83</v>
      </c>
      <c r="C33" s="23"/>
      <c r="D33" s="23"/>
      <c r="E33" s="47" t="s">
        <v>56</v>
      </c>
      <c r="F33" s="26"/>
      <c r="G33" s="53">
        <f>G35+G37</f>
        <v>194</v>
      </c>
      <c r="H33" s="53">
        <v>100</v>
      </c>
      <c r="I33" s="170">
        <v>100</v>
      </c>
      <c r="J33" s="210">
        <f>J35+J37</f>
        <v>97.3</v>
      </c>
    </row>
    <row r="34" spans="1:10" s="3" customFormat="1" ht="20.25" customHeight="1">
      <c r="A34" s="256" t="s">
        <v>30</v>
      </c>
      <c r="B34" s="250" t="s">
        <v>84</v>
      </c>
      <c r="C34" s="31" t="s">
        <v>15</v>
      </c>
      <c r="D34" s="31" t="s">
        <v>57</v>
      </c>
      <c r="E34" s="32" t="s">
        <v>103</v>
      </c>
      <c r="F34" s="33" t="s">
        <v>54</v>
      </c>
      <c r="G34" s="54">
        <v>190</v>
      </c>
      <c r="H34" s="54">
        <v>46.8</v>
      </c>
      <c r="I34" s="165">
        <v>46.8</v>
      </c>
      <c r="J34" s="223">
        <v>97.3</v>
      </c>
    </row>
    <row r="35" spans="1:10" s="13" customFormat="1" ht="21" customHeight="1" thickBot="1">
      <c r="A35" s="257"/>
      <c r="B35" s="251"/>
      <c r="C35" s="248"/>
      <c r="D35" s="248"/>
      <c r="E35" s="248"/>
      <c r="F35" s="249"/>
      <c r="G35" s="58">
        <f>SUM(G34:G34)</f>
        <v>190</v>
      </c>
      <c r="H35" s="58">
        <f>SUM(H34:H34)</f>
        <v>46.8</v>
      </c>
      <c r="I35" s="166">
        <f>SUM(I34:I34)</f>
        <v>46.8</v>
      </c>
      <c r="J35" s="224">
        <f>J34</f>
        <v>97.3</v>
      </c>
    </row>
    <row r="36" spans="1:10" s="3" customFormat="1" ht="15" customHeight="1">
      <c r="A36" s="252" t="s">
        <v>37</v>
      </c>
      <c r="B36" s="250" t="s">
        <v>85</v>
      </c>
      <c r="C36" s="31" t="s">
        <v>15</v>
      </c>
      <c r="D36" s="31" t="s">
        <v>57</v>
      </c>
      <c r="E36" s="32" t="s">
        <v>104</v>
      </c>
      <c r="F36" s="33" t="s">
        <v>54</v>
      </c>
      <c r="G36" s="54">
        <v>4</v>
      </c>
      <c r="H36" s="54">
        <v>1415.27</v>
      </c>
      <c r="I36" s="165">
        <v>1415.27</v>
      </c>
      <c r="J36" s="199">
        <v>0</v>
      </c>
    </row>
    <row r="37" spans="1:10" s="3" customFormat="1" ht="41.25" customHeight="1" thickBot="1">
      <c r="A37" s="254"/>
      <c r="B37" s="251"/>
      <c r="C37" s="248"/>
      <c r="D37" s="248"/>
      <c r="E37" s="248"/>
      <c r="F37" s="249"/>
      <c r="G37" s="58">
        <f>SUM(G36:G36)</f>
        <v>4</v>
      </c>
      <c r="H37" s="82">
        <f>SUM(H36:H36)</f>
        <v>1415.27</v>
      </c>
      <c r="I37" s="171">
        <f>SUM(I36:I36)</f>
        <v>1415.27</v>
      </c>
      <c r="J37" s="222">
        <v>0</v>
      </c>
    </row>
    <row r="38" spans="1:10" s="3" customFormat="1" ht="12.75" customHeight="1" hidden="1" thickBot="1">
      <c r="A38" s="287" t="s">
        <v>3</v>
      </c>
      <c r="B38" s="290" t="s">
        <v>86</v>
      </c>
      <c r="C38" s="144" t="s">
        <v>13</v>
      </c>
      <c r="D38" s="62" t="s">
        <v>28</v>
      </c>
      <c r="E38" s="63" t="s">
        <v>43</v>
      </c>
      <c r="F38" s="64" t="s">
        <v>25</v>
      </c>
      <c r="G38" s="67"/>
      <c r="H38" s="67"/>
      <c r="I38" s="172"/>
      <c r="J38" s="188"/>
    </row>
    <row r="39" spans="1:10" s="3" customFormat="1" ht="22.5" customHeight="1">
      <c r="A39" s="288"/>
      <c r="B39" s="291"/>
      <c r="C39" s="84"/>
      <c r="D39" s="31"/>
      <c r="E39" s="118" t="s">
        <v>58</v>
      </c>
      <c r="F39" s="33"/>
      <c r="G39" s="127">
        <f>G45+G48+G50+G54+G57</f>
        <v>4081.29</v>
      </c>
      <c r="H39" s="54">
        <v>173.2</v>
      </c>
      <c r="I39" s="165">
        <v>173.2</v>
      </c>
      <c r="J39" s="220">
        <f>J45+J48+J54+J57</f>
        <v>2564.65</v>
      </c>
    </row>
    <row r="40" spans="1:10" s="13" customFormat="1" ht="25.5" customHeight="1" thickBot="1">
      <c r="A40" s="289"/>
      <c r="B40" s="292"/>
      <c r="C40" s="259"/>
      <c r="D40" s="259"/>
      <c r="E40" s="259"/>
      <c r="F40" s="260"/>
      <c r="G40" s="57"/>
      <c r="H40" s="57">
        <f>SUM(H38:H39)</f>
        <v>173.2</v>
      </c>
      <c r="I40" s="173">
        <f>SUM(I38:I39)</f>
        <v>173.2</v>
      </c>
      <c r="J40" s="188"/>
    </row>
    <row r="41" spans="1:10" s="3" customFormat="1" ht="13.5" customHeight="1" thickBot="1">
      <c r="A41" s="252" t="s">
        <v>59</v>
      </c>
      <c r="B41" s="250" t="s">
        <v>87</v>
      </c>
      <c r="C41" s="145">
        <v>901</v>
      </c>
      <c r="D41" s="52" t="s">
        <v>50</v>
      </c>
      <c r="E41" s="51" t="s">
        <v>105</v>
      </c>
      <c r="F41" s="51">
        <v>244</v>
      </c>
      <c r="G41" s="66">
        <v>2254.39</v>
      </c>
      <c r="H41" s="54">
        <v>4968.76</v>
      </c>
      <c r="I41" s="165">
        <v>4968.76</v>
      </c>
      <c r="J41" s="225">
        <v>978.5</v>
      </c>
    </row>
    <row r="42" spans="1:10" s="3" customFormat="1" ht="0.75" customHeight="1" hidden="1">
      <c r="A42" s="253"/>
      <c r="B42" s="255"/>
      <c r="C42" s="138">
        <v>902</v>
      </c>
      <c r="D42" s="50" t="s">
        <v>27</v>
      </c>
      <c r="E42" s="49" t="s">
        <v>44</v>
      </c>
      <c r="F42" s="60">
        <v>412</v>
      </c>
      <c r="G42" s="56"/>
      <c r="H42" s="56"/>
      <c r="I42" s="174"/>
      <c r="J42" s="188"/>
    </row>
    <row r="43" spans="1:10" s="3" customFormat="1" ht="15.75" customHeight="1" hidden="1" thickBot="1">
      <c r="A43" s="258"/>
      <c r="B43" s="255"/>
      <c r="C43" s="202">
        <v>903</v>
      </c>
      <c r="D43" s="203" t="s">
        <v>28</v>
      </c>
      <c r="E43" s="134" t="s">
        <v>44</v>
      </c>
      <c r="F43" s="134">
        <v>610</v>
      </c>
      <c r="G43" s="150">
        <v>0</v>
      </c>
      <c r="H43" s="150">
        <v>100</v>
      </c>
      <c r="I43" s="204">
        <v>100</v>
      </c>
      <c r="J43" s="198"/>
    </row>
    <row r="44" spans="1:10" s="3" customFormat="1" ht="15.75" customHeight="1">
      <c r="A44" s="258"/>
      <c r="B44" s="269"/>
      <c r="C44" s="49">
        <v>901</v>
      </c>
      <c r="D44" s="50" t="s">
        <v>50</v>
      </c>
      <c r="E44" s="49" t="s">
        <v>112</v>
      </c>
      <c r="F44" s="49">
        <v>244</v>
      </c>
      <c r="G44" s="199">
        <v>100</v>
      </c>
      <c r="H44" s="199"/>
      <c r="I44" s="199"/>
      <c r="J44" s="226">
        <v>0</v>
      </c>
    </row>
    <row r="45" spans="1:10" s="3" customFormat="1" ht="52.5" customHeight="1">
      <c r="A45" s="253"/>
      <c r="B45" s="255"/>
      <c r="C45" s="259"/>
      <c r="D45" s="259"/>
      <c r="E45" s="259"/>
      <c r="F45" s="260"/>
      <c r="G45" s="57">
        <f>G41+G44</f>
        <v>2354.39</v>
      </c>
      <c r="H45" s="57">
        <f>SUM(H41:H43)</f>
        <v>5068.76</v>
      </c>
      <c r="I45" s="173">
        <f>SUM(I41:I43)</f>
        <v>5068.76</v>
      </c>
      <c r="J45" s="237">
        <f>J41+J44</f>
        <v>978.5</v>
      </c>
    </row>
    <row r="46" spans="1:10" s="3" customFormat="1" ht="12" customHeight="1">
      <c r="A46" s="253" t="s">
        <v>31</v>
      </c>
      <c r="B46" s="255" t="s">
        <v>88</v>
      </c>
      <c r="C46" s="161" t="s">
        <v>15</v>
      </c>
      <c r="D46" s="162" t="s">
        <v>50</v>
      </c>
      <c r="E46" s="163" t="s">
        <v>75</v>
      </c>
      <c r="F46" s="236" t="s">
        <v>54</v>
      </c>
      <c r="G46" s="199">
        <v>1275.7</v>
      </c>
      <c r="H46" s="199">
        <v>348.72</v>
      </c>
      <c r="I46" s="199">
        <v>348.72</v>
      </c>
      <c r="J46" s="238">
        <v>1275.4</v>
      </c>
    </row>
    <row r="47" spans="1:10" s="3" customFormat="1" ht="12" customHeight="1">
      <c r="A47" s="253"/>
      <c r="B47" s="269"/>
      <c r="C47" s="10" t="s">
        <v>15</v>
      </c>
      <c r="D47" s="10" t="s">
        <v>50</v>
      </c>
      <c r="E47" s="163" t="s">
        <v>75</v>
      </c>
      <c r="F47" s="81" t="s">
        <v>54</v>
      </c>
      <c r="G47" s="199">
        <v>14</v>
      </c>
      <c r="H47" s="199"/>
      <c r="I47" s="199"/>
      <c r="J47" s="227">
        <v>13.35</v>
      </c>
    </row>
    <row r="48" spans="1:10" s="3" customFormat="1" ht="37.5" customHeight="1" thickBot="1">
      <c r="A48" s="254"/>
      <c r="B48" s="286"/>
      <c r="C48" s="248"/>
      <c r="D48" s="248"/>
      <c r="E48" s="248"/>
      <c r="F48" s="249"/>
      <c r="G48" s="58">
        <f>G46+G47</f>
        <v>1289.7</v>
      </c>
      <c r="H48" s="58" t="e">
        <f>H46+#REF!+#REF!+#REF!+#REF!</f>
        <v>#REF!</v>
      </c>
      <c r="I48" s="166" t="e">
        <f>I46+#REF!+#REF!+#REF!+#REF!</f>
        <v>#REF!</v>
      </c>
      <c r="J48" s="230">
        <f>J46+J47</f>
        <v>1288.75</v>
      </c>
    </row>
    <row r="49" spans="1:10" s="13" customFormat="1" ht="54" customHeight="1" thickBot="1">
      <c r="A49" s="40" t="s">
        <v>32</v>
      </c>
      <c r="B49" s="25" t="s">
        <v>89</v>
      </c>
      <c r="C49" s="23" t="s">
        <v>15</v>
      </c>
      <c r="D49" s="23" t="s">
        <v>6</v>
      </c>
      <c r="E49" s="24" t="s">
        <v>106</v>
      </c>
      <c r="F49" s="26" t="s">
        <v>54</v>
      </c>
      <c r="G49" s="66">
        <v>0</v>
      </c>
      <c r="H49" s="53" t="e">
        <f>H57+H54+#REF!+#REF!</f>
        <v>#REF!</v>
      </c>
      <c r="I49" s="170" t="e">
        <f>I57+I54+#REF!+#REF!</f>
        <v>#REF!</v>
      </c>
      <c r="J49" s="223">
        <v>0</v>
      </c>
    </row>
    <row r="50" spans="1:10" s="13" customFormat="1" ht="16.5" customHeight="1" thickBot="1">
      <c r="A50" s="116"/>
      <c r="B50" s="117"/>
      <c r="C50" s="62"/>
      <c r="D50" s="62"/>
      <c r="E50" s="63"/>
      <c r="F50" s="126"/>
      <c r="G50" s="59">
        <f>G49</f>
        <v>0</v>
      </c>
      <c r="H50" s="59"/>
      <c r="I50" s="175"/>
      <c r="J50" s="223">
        <v>0</v>
      </c>
    </row>
    <row r="51" spans="1:10" s="3" customFormat="1" ht="12.75" customHeight="1" thickBot="1">
      <c r="A51" s="252" t="s">
        <v>33</v>
      </c>
      <c r="B51" s="250" t="s">
        <v>90</v>
      </c>
      <c r="C51" s="146">
        <v>901</v>
      </c>
      <c r="D51" s="89" t="s">
        <v>60</v>
      </c>
      <c r="E51" s="88" t="s">
        <v>107</v>
      </c>
      <c r="F51" s="88">
        <v>244</v>
      </c>
      <c r="G51" s="67">
        <v>205.2</v>
      </c>
      <c r="H51" s="67"/>
      <c r="I51" s="172"/>
      <c r="J51" s="225">
        <v>125.8</v>
      </c>
    </row>
    <row r="52" spans="1:10" s="3" customFormat="1" ht="12.75" customHeight="1" thickBot="1">
      <c r="A52" s="253"/>
      <c r="B52" s="255"/>
      <c r="C52" s="146">
        <v>901</v>
      </c>
      <c r="D52" s="89" t="s">
        <v>60</v>
      </c>
      <c r="E52" s="87" t="s">
        <v>74</v>
      </c>
      <c r="F52" s="88">
        <v>244</v>
      </c>
      <c r="G52" s="67">
        <v>0</v>
      </c>
      <c r="H52" s="67"/>
      <c r="I52" s="172"/>
      <c r="J52" s="225">
        <v>0</v>
      </c>
    </row>
    <row r="53" spans="1:10" s="3" customFormat="1" ht="12.75" customHeight="1" thickBot="1">
      <c r="A53" s="253"/>
      <c r="B53" s="255"/>
      <c r="C53" s="146">
        <v>901</v>
      </c>
      <c r="D53" s="89" t="s">
        <v>60</v>
      </c>
      <c r="E53" s="87" t="s">
        <v>74</v>
      </c>
      <c r="F53" s="88">
        <v>244</v>
      </c>
      <c r="G53" s="67">
        <v>0</v>
      </c>
      <c r="H53" s="67"/>
      <c r="I53" s="172"/>
      <c r="J53" s="225">
        <v>0</v>
      </c>
    </row>
    <row r="54" spans="1:10" s="3" customFormat="1" ht="16.5" customHeight="1" thickBot="1">
      <c r="A54" s="254"/>
      <c r="B54" s="251"/>
      <c r="C54" s="248"/>
      <c r="D54" s="248"/>
      <c r="E54" s="248"/>
      <c r="F54" s="249"/>
      <c r="G54" s="58">
        <f>SUM(G51:G53)</f>
        <v>205.2</v>
      </c>
      <c r="H54" s="58">
        <f>SUM(H51:H53)</f>
        <v>0</v>
      </c>
      <c r="I54" s="58">
        <f>SUM(I51:I53)</f>
        <v>0</v>
      </c>
      <c r="J54" s="58">
        <f>SUM(J51:J53)</f>
        <v>125.8</v>
      </c>
    </row>
    <row r="55" spans="1:10" s="3" customFormat="1" ht="13.5" hidden="1" thickBot="1">
      <c r="A55" s="252" t="s">
        <v>34</v>
      </c>
      <c r="B55" s="250" t="s">
        <v>91</v>
      </c>
      <c r="C55" s="148">
        <v>905</v>
      </c>
      <c r="D55" s="91" t="s">
        <v>28</v>
      </c>
      <c r="E55" s="90" t="s">
        <v>45</v>
      </c>
      <c r="F55" s="90">
        <v>610</v>
      </c>
      <c r="G55" s="75"/>
      <c r="H55" s="75"/>
      <c r="I55" s="177"/>
      <c r="J55" s="188"/>
    </row>
    <row r="56" spans="1:10" s="3" customFormat="1" ht="15" customHeight="1" thickBot="1">
      <c r="A56" s="258"/>
      <c r="B56" s="255"/>
      <c r="C56" s="147">
        <v>901</v>
      </c>
      <c r="D56" s="72" t="s">
        <v>60</v>
      </c>
      <c r="E56" s="87" t="s">
        <v>108</v>
      </c>
      <c r="F56" s="87">
        <v>244</v>
      </c>
      <c r="G56" s="66">
        <v>232</v>
      </c>
      <c r="H56" s="66">
        <v>29967.8</v>
      </c>
      <c r="I56" s="176">
        <v>29967.8</v>
      </c>
      <c r="J56" s="225">
        <v>171.6</v>
      </c>
    </row>
    <row r="57" spans="1:10" s="3" customFormat="1" ht="24.75" customHeight="1" thickBot="1">
      <c r="A57" s="254"/>
      <c r="B57" s="251"/>
      <c r="C57" s="248"/>
      <c r="D57" s="248"/>
      <c r="E57" s="248"/>
      <c r="F57" s="249"/>
      <c r="G57" s="58">
        <f>SUM(G55:G56)</f>
        <v>232</v>
      </c>
      <c r="H57" s="58">
        <f>SUM(H55:H56)</f>
        <v>29967.8</v>
      </c>
      <c r="I57" s="166">
        <f>SUM(I55:I56)</f>
        <v>29967.8</v>
      </c>
      <c r="J57" s="228">
        <f>J56</f>
        <v>171.6</v>
      </c>
    </row>
    <row r="58" spans="1:10" s="13" customFormat="1" ht="40.5" customHeight="1" thickBot="1">
      <c r="A58" s="44" t="s">
        <v>5</v>
      </c>
      <c r="B58" s="45" t="s">
        <v>128</v>
      </c>
      <c r="C58" s="110" t="s">
        <v>18</v>
      </c>
      <c r="D58" s="110" t="s">
        <v>18</v>
      </c>
      <c r="E58" s="111" t="s">
        <v>131</v>
      </c>
      <c r="F58" s="206" t="s">
        <v>18</v>
      </c>
      <c r="G58" s="59">
        <f>G61+G59+G60</f>
        <v>1641.2</v>
      </c>
      <c r="H58" s="97" t="e">
        <f>H61+#REF!+#REF!+#REF!+H62+H70+H71+H72</f>
        <v>#REF!</v>
      </c>
      <c r="I58" s="178" t="e">
        <f>I61+#REF!+#REF!+#REF!+I62+I70+I71+I72</f>
        <v>#REF!</v>
      </c>
      <c r="J58" s="210">
        <f>J59+J60+J61</f>
        <v>1579.65</v>
      </c>
    </row>
    <row r="59" spans="1:10" s="13" customFormat="1" ht="40.5" customHeight="1" thickBot="1">
      <c r="A59" s="44"/>
      <c r="B59" s="25" t="s">
        <v>117</v>
      </c>
      <c r="C59" s="207" t="s">
        <v>15</v>
      </c>
      <c r="D59" s="207" t="s">
        <v>60</v>
      </c>
      <c r="E59" s="209" t="s">
        <v>132</v>
      </c>
      <c r="F59" s="207" t="s">
        <v>54</v>
      </c>
      <c r="G59" s="240">
        <v>1305.1</v>
      </c>
      <c r="H59" s="239"/>
      <c r="I59" s="178"/>
      <c r="J59" s="210">
        <v>1256.14</v>
      </c>
    </row>
    <row r="60" spans="1:10" s="13" customFormat="1" ht="40.5" customHeight="1" thickBot="1">
      <c r="A60" s="44"/>
      <c r="B60" s="25" t="s">
        <v>118</v>
      </c>
      <c r="C60" s="207" t="s">
        <v>15</v>
      </c>
      <c r="D60" s="207" t="s">
        <v>60</v>
      </c>
      <c r="E60" s="209" t="s">
        <v>132</v>
      </c>
      <c r="F60" s="207" t="s">
        <v>54</v>
      </c>
      <c r="G60" s="240">
        <v>332.7</v>
      </c>
      <c r="H60" s="239"/>
      <c r="I60" s="178"/>
      <c r="J60" s="210">
        <v>320.24</v>
      </c>
    </row>
    <row r="61" spans="1:10" s="3" customFormat="1" ht="39" thickBot="1">
      <c r="A61" s="40" t="s">
        <v>35</v>
      </c>
      <c r="B61" s="25" t="s">
        <v>113</v>
      </c>
      <c r="C61" s="208" t="s">
        <v>15</v>
      </c>
      <c r="D61" s="208" t="s">
        <v>60</v>
      </c>
      <c r="E61" s="209" t="s">
        <v>132</v>
      </c>
      <c r="F61" s="61" t="s">
        <v>54</v>
      </c>
      <c r="G61" s="76">
        <v>3.4</v>
      </c>
      <c r="H61" s="98">
        <v>33</v>
      </c>
      <c r="I61" s="179">
        <v>33</v>
      </c>
      <c r="J61" s="211">
        <v>3.27</v>
      </c>
    </row>
    <row r="62" spans="1:10" s="3" customFormat="1" ht="40.5" customHeight="1" thickBot="1">
      <c r="A62" s="44" t="s">
        <v>10</v>
      </c>
      <c r="B62" s="45" t="s">
        <v>92</v>
      </c>
      <c r="C62" s="23"/>
      <c r="D62" s="23"/>
      <c r="E62" s="47" t="s">
        <v>61</v>
      </c>
      <c r="F62" s="26"/>
      <c r="G62" s="53">
        <f>G70+G71</f>
        <v>2208</v>
      </c>
      <c r="H62" s="98">
        <v>10</v>
      </c>
      <c r="I62" s="179">
        <v>10</v>
      </c>
      <c r="J62" s="189">
        <f>J70+J71</f>
        <v>1475.18</v>
      </c>
    </row>
    <row r="63" spans="1:10" s="3" customFormat="1" ht="29.25" customHeight="1" hidden="1" thickBot="1">
      <c r="A63" s="40" t="s">
        <v>34</v>
      </c>
      <c r="B63" s="25" t="s">
        <v>40</v>
      </c>
      <c r="C63" s="62" t="s">
        <v>14</v>
      </c>
      <c r="D63" s="62" t="s">
        <v>9</v>
      </c>
      <c r="E63" s="63" t="s">
        <v>46</v>
      </c>
      <c r="F63" s="64" t="s">
        <v>23</v>
      </c>
      <c r="G63" s="59">
        <v>0</v>
      </c>
      <c r="H63" s="59">
        <v>0</v>
      </c>
      <c r="I63" s="175">
        <v>0</v>
      </c>
      <c r="J63" s="188"/>
    </row>
    <row r="64" spans="1:10" s="3" customFormat="1" ht="15.75" customHeight="1" thickBot="1">
      <c r="A64" s="252" t="s">
        <v>36</v>
      </c>
      <c r="B64" s="250" t="s">
        <v>93</v>
      </c>
      <c r="C64" s="31" t="s">
        <v>15</v>
      </c>
      <c r="D64" s="31" t="s">
        <v>67</v>
      </c>
      <c r="E64" s="32" t="s">
        <v>76</v>
      </c>
      <c r="F64" s="33" t="s">
        <v>77</v>
      </c>
      <c r="G64" s="54">
        <v>0</v>
      </c>
      <c r="H64" s="54">
        <v>140</v>
      </c>
      <c r="I64" s="165">
        <v>140</v>
      </c>
      <c r="J64" s="223">
        <v>0</v>
      </c>
    </row>
    <row r="65" spans="1:10" s="3" customFormat="1" ht="18.75" customHeight="1" hidden="1">
      <c r="A65" s="253"/>
      <c r="B65" s="255"/>
      <c r="C65" s="10" t="s">
        <v>13</v>
      </c>
      <c r="D65" s="10" t="s">
        <v>4</v>
      </c>
      <c r="E65" s="9" t="s">
        <v>47</v>
      </c>
      <c r="F65" s="33" t="s">
        <v>25</v>
      </c>
      <c r="G65" s="56"/>
      <c r="H65" s="56"/>
      <c r="I65" s="174"/>
      <c r="J65" s="188"/>
    </row>
    <row r="66" spans="1:10" s="3" customFormat="1" ht="18.75" customHeight="1">
      <c r="A66" s="253"/>
      <c r="B66" s="255"/>
      <c r="C66" s="10" t="s">
        <v>15</v>
      </c>
      <c r="D66" s="10" t="s">
        <v>6</v>
      </c>
      <c r="E66" s="32" t="s">
        <v>76</v>
      </c>
      <c r="F66" s="212" t="s">
        <v>77</v>
      </c>
      <c r="G66" s="56">
        <v>0</v>
      </c>
      <c r="H66" s="56"/>
      <c r="I66" s="174"/>
      <c r="J66" s="231">
        <v>0</v>
      </c>
    </row>
    <row r="67" spans="1:10" s="3" customFormat="1" ht="18.75" customHeight="1">
      <c r="A67" s="253"/>
      <c r="B67" s="255"/>
      <c r="C67" s="10" t="s">
        <v>15</v>
      </c>
      <c r="D67" s="10" t="s">
        <v>72</v>
      </c>
      <c r="E67" s="9" t="s">
        <v>110</v>
      </c>
      <c r="F67" s="27" t="s">
        <v>54</v>
      </c>
      <c r="G67" s="55">
        <v>323</v>
      </c>
      <c r="H67" s="96">
        <v>1032</v>
      </c>
      <c r="I67" s="180">
        <v>1032</v>
      </c>
      <c r="J67" s="223">
        <v>271</v>
      </c>
    </row>
    <row r="68" spans="1:10" s="3" customFormat="1" ht="18.75" customHeight="1" thickBot="1">
      <c r="A68" s="253"/>
      <c r="B68" s="255"/>
      <c r="C68" s="113" t="s">
        <v>15</v>
      </c>
      <c r="D68" s="113" t="s">
        <v>67</v>
      </c>
      <c r="E68" s="80" t="s">
        <v>146</v>
      </c>
      <c r="F68" s="80">
        <v>244</v>
      </c>
      <c r="G68" s="75">
        <v>826.35</v>
      </c>
      <c r="H68" s="213"/>
      <c r="I68" s="214"/>
      <c r="J68" s="225">
        <v>826.3</v>
      </c>
    </row>
    <row r="69" spans="1:10" s="3" customFormat="1" ht="15.75" customHeight="1" thickBot="1">
      <c r="A69" s="253"/>
      <c r="B69" s="255"/>
      <c r="C69" s="68" t="s">
        <v>15</v>
      </c>
      <c r="D69" s="68" t="s">
        <v>67</v>
      </c>
      <c r="E69" s="80" t="s">
        <v>146</v>
      </c>
      <c r="F69" s="61" t="s">
        <v>54</v>
      </c>
      <c r="G69" s="76">
        <v>8.65</v>
      </c>
      <c r="H69" s="76">
        <v>76</v>
      </c>
      <c r="I69" s="169">
        <v>76</v>
      </c>
      <c r="J69" s="225">
        <v>8.6</v>
      </c>
    </row>
    <row r="70" spans="1:10" s="3" customFormat="1" ht="26.25" customHeight="1" thickBot="1">
      <c r="A70" s="254"/>
      <c r="B70" s="251"/>
      <c r="C70" s="283"/>
      <c r="D70" s="284"/>
      <c r="E70" s="284"/>
      <c r="F70" s="285"/>
      <c r="G70" s="58">
        <f>SUM(G64:G69)</f>
        <v>1158</v>
      </c>
      <c r="H70" s="100">
        <f>SUM(H64:H69)</f>
        <v>1248</v>
      </c>
      <c r="I70" s="181">
        <f>SUM(I64:I69)</f>
        <v>1248</v>
      </c>
      <c r="J70" s="224">
        <f>J64+J66+J67+J69+J68</f>
        <v>1105.9</v>
      </c>
    </row>
    <row r="71" spans="1:10" s="3" customFormat="1" ht="43.5" customHeight="1" thickBot="1">
      <c r="A71" s="73" t="s">
        <v>126</v>
      </c>
      <c r="B71" s="25" t="s">
        <v>133</v>
      </c>
      <c r="C71" s="23"/>
      <c r="D71" s="23"/>
      <c r="E71" s="47" t="s">
        <v>61</v>
      </c>
      <c r="F71" s="26"/>
      <c r="G71" s="53">
        <f>G72+G76+G73+G74</f>
        <v>1050</v>
      </c>
      <c r="H71" s="98">
        <v>300</v>
      </c>
      <c r="I71" s="179">
        <v>300</v>
      </c>
      <c r="J71" s="189">
        <f>J75+J77</f>
        <v>369.28</v>
      </c>
    </row>
    <row r="72" spans="1:10" s="3" customFormat="1" ht="48" customHeight="1" thickBot="1">
      <c r="A72" s="136" t="s">
        <v>127</v>
      </c>
      <c r="B72" s="74" t="s">
        <v>134</v>
      </c>
      <c r="C72" s="23" t="s">
        <v>15</v>
      </c>
      <c r="D72" s="23" t="s">
        <v>6</v>
      </c>
      <c r="E72" s="24" t="s">
        <v>130</v>
      </c>
      <c r="F72" s="26" t="s">
        <v>54</v>
      </c>
      <c r="G72" s="66">
        <v>950</v>
      </c>
      <c r="H72" s="98">
        <v>5</v>
      </c>
      <c r="I72" s="179">
        <v>5</v>
      </c>
      <c r="J72" s="190">
        <v>332.5</v>
      </c>
    </row>
    <row r="73" spans="1:10" s="3" customFormat="1" ht="48" customHeight="1" thickBot="1">
      <c r="A73" s="137"/>
      <c r="B73" s="74"/>
      <c r="C73" s="23" t="s">
        <v>15</v>
      </c>
      <c r="D73" s="23" t="s">
        <v>6</v>
      </c>
      <c r="E73" s="24">
        <v>7520028888</v>
      </c>
      <c r="F73" s="26" t="s">
        <v>122</v>
      </c>
      <c r="G73" s="66">
        <v>0</v>
      </c>
      <c r="H73" s="98"/>
      <c r="I73" s="179"/>
      <c r="J73" s="190">
        <v>0</v>
      </c>
    </row>
    <row r="74" spans="1:10" s="3" customFormat="1" ht="48" customHeight="1" thickBot="1">
      <c r="A74" s="137"/>
      <c r="B74" s="74"/>
      <c r="C74" s="23" t="s">
        <v>15</v>
      </c>
      <c r="D74" s="23" t="s">
        <v>6</v>
      </c>
      <c r="E74" s="24">
        <v>7520002888</v>
      </c>
      <c r="F74" s="26" t="s">
        <v>123</v>
      </c>
      <c r="G74" s="66">
        <v>0</v>
      </c>
      <c r="H74" s="98"/>
      <c r="I74" s="179"/>
      <c r="J74" s="190">
        <v>0</v>
      </c>
    </row>
    <row r="75" spans="1:10" s="3" customFormat="1" ht="15" customHeight="1" thickBot="1">
      <c r="A75" s="137"/>
      <c r="B75" s="74"/>
      <c r="C75" s="23"/>
      <c r="D75" s="23"/>
      <c r="E75" s="24"/>
      <c r="F75" s="26"/>
      <c r="G75" s="53">
        <f>G72+G73+G74</f>
        <v>950</v>
      </c>
      <c r="H75" s="98"/>
      <c r="I75" s="179"/>
      <c r="J75" s="224">
        <f>J72+J73+J74</f>
        <v>332.5</v>
      </c>
    </row>
    <row r="76" spans="1:10" s="3" customFormat="1" ht="48" customHeight="1" thickBot="1">
      <c r="A76" s="73" t="s">
        <v>127</v>
      </c>
      <c r="B76" s="25" t="s">
        <v>141</v>
      </c>
      <c r="C76" s="23" t="s">
        <v>15</v>
      </c>
      <c r="D76" s="23" t="s">
        <v>66</v>
      </c>
      <c r="E76" s="24" t="s">
        <v>135</v>
      </c>
      <c r="F76" s="26" t="s">
        <v>54</v>
      </c>
      <c r="G76" s="66">
        <v>100</v>
      </c>
      <c r="H76" s="98"/>
      <c r="I76" s="179"/>
      <c r="J76" s="231">
        <v>36.78</v>
      </c>
    </row>
    <row r="77" spans="1:10" s="3" customFormat="1" ht="21" customHeight="1" thickBot="1">
      <c r="A77" s="73"/>
      <c r="B77" s="25"/>
      <c r="C77" s="23"/>
      <c r="D77" s="23"/>
      <c r="E77" s="24"/>
      <c r="F77" s="26"/>
      <c r="G77" s="53">
        <f>G76</f>
        <v>100</v>
      </c>
      <c r="H77" s="98"/>
      <c r="I77" s="179"/>
      <c r="J77" s="228">
        <f>J76</f>
        <v>36.78</v>
      </c>
    </row>
    <row r="78" spans="1:10" s="13" customFormat="1" ht="41.25" customHeight="1" thickBot="1">
      <c r="A78" s="44" t="s">
        <v>11</v>
      </c>
      <c r="B78" s="45" t="s">
        <v>94</v>
      </c>
      <c r="C78" s="46" t="s">
        <v>18</v>
      </c>
      <c r="D78" s="46" t="s">
        <v>18</v>
      </c>
      <c r="E78" s="47" t="s">
        <v>149</v>
      </c>
      <c r="F78" s="48" t="s">
        <v>18</v>
      </c>
      <c r="G78" s="53">
        <f>G81+G84+G96</f>
        <v>7531.97</v>
      </c>
      <c r="H78" s="98" t="e">
        <f>H81+#REF!+#REF!+#REF!+H83+#REF!+H85+#REF!+#REF!+#REF!+#REF!+#REF!+#REF!+#REF!+#REF!</f>
        <v>#REF!</v>
      </c>
      <c r="I78" s="179" t="e">
        <f>I81+#REF!+#REF!+#REF!+I83+#REF!+I85+#REF!+#REF!+#REF!+#REF!+#REF!+#REF!+#REF!+#REF!</f>
        <v>#REF!</v>
      </c>
      <c r="J78" s="232">
        <f>J81+J84+J96</f>
        <v>6022.53</v>
      </c>
    </row>
    <row r="79" spans="1:10" s="13" customFormat="1" ht="15.75" customHeight="1" thickBot="1">
      <c r="A79" s="252" t="s">
        <v>65</v>
      </c>
      <c r="B79" s="297" t="s">
        <v>95</v>
      </c>
      <c r="C79" s="144" t="s">
        <v>15</v>
      </c>
      <c r="D79" s="62" t="s">
        <v>69</v>
      </c>
      <c r="E79" s="63" t="s">
        <v>136</v>
      </c>
      <c r="F79" s="64" t="s">
        <v>55</v>
      </c>
      <c r="G79" s="67">
        <v>140</v>
      </c>
      <c r="H79" s="67">
        <v>0</v>
      </c>
      <c r="I79" s="172">
        <v>0</v>
      </c>
      <c r="J79" s="225">
        <v>111.3</v>
      </c>
    </row>
    <row r="80" spans="1:10" s="13" customFormat="1" ht="12.75" customHeight="1" thickBot="1">
      <c r="A80" s="295"/>
      <c r="B80" s="298"/>
      <c r="C80" s="84" t="s">
        <v>15</v>
      </c>
      <c r="D80" s="31" t="s">
        <v>68</v>
      </c>
      <c r="E80" s="32" t="s">
        <v>111</v>
      </c>
      <c r="F80" s="33" t="s">
        <v>54</v>
      </c>
      <c r="G80" s="54">
        <v>9</v>
      </c>
      <c r="H80" s="99">
        <v>5</v>
      </c>
      <c r="I80" s="182">
        <v>5</v>
      </c>
      <c r="J80" s="223">
        <v>6.5</v>
      </c>
    </row>
    <row r="81" spans="1:10" s="3" customFormat="1" ht="30" customHeight="1" thickBot="1">
      <c r="A81" s="296"/>
      <c r="B81" s="299"/>
      <c r="C81" s="281"/>
      <c r="D81" s="281"/>
      <c r="E81" s="281"/>
      <c r="F81" s="282"/>
      <c r="G81" s="57">
        <f>G80+G79</f>
        <v>149</v>
      </c>
      <c r="H81" s="101" t="e">
        <f>H79+H80+#REF!+#REF!</f>
        <v>#REF!</v>
      </c>
      <c r="I81" s="183" t="e">
        <f>I79+I80+#REF!+#REF!</f>
        <v>#REF!</v>
      </c>
      <c r="J81" s="233">
        <f>J79+J80</f>
        <v>117.8</v>
      </c>
    </row>
    <row r="82" spans="1:10" s="3" customFormat="1" ht="49.5" customHeight="1">
      <c r="A82" s="252" t="s">
        <v>64</v>
      </c>
      <c r="B82" s="250" t="s">
        <v>96</v>
      </c>
      <c r="C82" s="129" t="s">
        <v>15</v>
      </c>
      <c r="D82" s="31" t="s">
        <v>78</v>
      </c>
      <c r="E82" s="32" t="s">
        <v>109</v>
      </c>
      <c r="F82" s="33" t="s">
        <v>54</v>
      </c>
      <c r="G82" s="54">
        <v>31</v>
      </c>
      <c r="H82" s="124">
        <v>0</v>
      </c>
      <c r="I82" s="174">
        <v>0</v>
      </c>
      <c r="J82" s="190">
        <v>30.99</v>
      </c>
    </row>
    <row r="83" spans="1:10" s="3" customFormat="1" ht="55.5" customHeight="1" thickBot="1">
      <c r="A83" s="253"/>
      <c r="B83" s="255"/>
      <c r="C83" s="133">
        <v>901</v>
      </c>
      <c r="D83" s="134" t="s">
        <v>62</v>
      </c>
      <c r="E83" s="135" t="s">
        <v>138</v>
      </c>
      <c r="F83" s="149">
        <v>244</v>
      </c>
      <c r="G83" s="150">
        <v>256</v>
      </c>
      <c r="H83" s="128" t="e">
        <f>#REF!+H82</f>
        <v>#REF!</v>
      </c>
      <c r="I83" s="184" t="e">
        <f>#REF!+I82</f>
        <v>#REF!</v>
      </c>
      <c r="J83" s="231">
        <v>118.9</v>
      </c>
    </row>
    <row r="84" spans="1:10" s="3" customFormat="1" ht="31.5" customHeight="1" thickBot="1">
      <c r="A84" s="254"/>
      <c r="B84" s="251"/>
      <c r="C84" s="266"/>
      <c r="D84" s="267"/>
      <c r="E84" s="267"/>
      <c r="F84" s="268"/>
      <c r="G84" s="158">
        <f>G82+G83</f>
        <v>287</v>
      </c>
      <c r="H84" s="130"/>
      <c r="I84" s="185"/>
      <c r="J84" s="189">
        <f>J83+J82</f>
        <v>149.89000000000001</v>
      </c>
    </row>
    <row r="85" spans="1:10" s="3" customFormat="1" ht="47.25" customHeight="1" thickBot="1">
      <c r="A85" s="252" t="s">
        <v>70</v>
      </c>
      <c r="B85" s="250" t="s">
        <v>97</v>
      </c>
      <c r="C85" s="153">
        <v>901</v>
      </c>
      <c r="D85" s="31" t="s">
        <v>63</v>
      </c>
      <c r="E85" s="51" t="s">
        <v>139</v>
      </c>
      <c r="F85" s="85">
        <v>111</v>
      </c>
      <c r="G85" s="54">
        <v>3535</v>
      </c>
      <c r="H85" s="157">
        <v>0</v>
      </c>
      <c r="I85" s="186">
        <v>0</v>
      </c>
      <c r="J85" s="231">
        <v>2865.2</v>
      </c>
    </row>
    <row r="86" spans="1:10" s="3" customFormat="1" ht="18.75" customHeight="1" thickBot="1">
      <c r="A86" s="253"/>
      <c r="B86" s="255"/>
      <c r="C86" s="154">
        <v>901</v>
      </c>
      <c r="D86" s="49" t="s">
        <v>63</v>
      </c>
      <c r="E86" s="125" t="s">
        <v>139</v>
      </c>
      <c r="F86" s="86">
        <v>119</v>
      </c>
      <c r="G86" s="55">
        <v>1080</v>
      </c>
      <c r="H86" s="102">
        <f>H85</f>
        <v>0</v>
      </c>
      <c r="I86" s="187">
        <f>I85</f>
        <v>0</v>
      </c>
      <c r="J86" s="225">
        <v>821.1</v>
      </c>
    </row>
    <row r="87" spans="1:10" s="3" customFormat="1" ht="21" customHeight="1" thickBot="1">
      <c r="A87" s="253"/>
      <c r="B87" s="255"/>
      <c r="C87" s="154">
        <v>901</v>
      </c>
      <c r="D87" s="49" t="s">
        <v>63</v>
      </c>
      <c r="E87" s="151" t="s">
        <v>139</v>
      </c>
      <c r="F87" s="86">
        <v>242</v>
      </c>
      <c r="G87" s="55">
        <v>24.2</v>
      </c>
      <c r="H87" s="102"/>
      <c r="I87" s="185"/>
      <c r="J87" s="225">
        <v>25.6</v>
      </c>
    </row>
    <row r="88" spans="1:10" s="3" customFormat="1" ht="18" customHeight="1" thickBot="1">
      <c r="A88" s="253"/>
      <c r="B88" s="255"/>
      <c r="C88" s="155">
        <v>901</v>
      </c>
      <c r="D88" s="132" t="s">
        <v>63</v>
      </c>
      <c r="E88" s="152" t="s">
        <v>139</v>
      </c>
      <c r="F88" s="156">
        <v>244</v>
      </c>
      <c r="G88" s="55">
        <v>686.73</v>
      </c>
      <c r="H88" s="123">
        <v>25</v>
      </c>
      <c r="I88" s="169">
        <v>15</v>
      </c>
      <c r="J88" s="225">
        <v>685</v>
      </c>
    </row>
    <row r="89" spans="1:10" s="3" customFormat="1" ht="17.25" customHeight="1" thickBot="1">
      <c r="A89" s="253"/>
      <c r="B89" s="255"/>
      <c r="C89" s="155">
        <v>901</v>
      </c>
      <c r="D89" s="132" t="s">
        <v>63</v>
      </c>
      <c r="E89" s="131" t="s">
        <v>139</v>
      </c>
      <c r="F89" s="156">
        <v>244</v>
      </c>
      <c r="G89" s="55">
        <v>1592.04</v>
      </c>
      <c r="H89" s="114">
        <f>H88</f>
        <v>25</v>
      </c>
      <c r="I89" s="166">
        <f>I88</f>
        <v>15</v>
      </c>
      <c r="J89" s="247">
        <v>1174.34</v>
      </c>
    </row>
    <row r="90" spans="1:10" s="3" customFormat="1" ht="11.25" customHeight="1" thickBot="1">
      <c r="A90" s="253"/>
      <c r="B90" s="255"/>
      <c r="C90" s="155">
        <v>901</v>
      </c>
      <c r="D90" s="132" t="s">
        <v>63</v>
      </c>
      <c r="E90" s="131" t="s">
        <v>139</v>
      </c>
      <c r="F90" s="156">
        <v>244</v>
      </c>
      <c r="G90" s="55">
        <v>66</v>
      </c>
      <c r="H90" s="114"/>
      <c r="I90" s="166"/>
      <c r="J90" s="225">
        <v>78.8</v>
      </c>
    </row>
    <row r="91" spans="1:10" s="3" customFormat="1" ht="17.25" customHeight="1" thickBot="1">
      <c r="A91" s="253"/>
      <c r="B91" s="255"/>
      <c r="C91" s="155">
        <v>901</v>
      </c>
      <c r="D91" s="132" t="s">
        <v>63</v>
      </c>
      <c r="E91" s="131" t="s">
        <v>139</v>
      </c>
      <c r="F91" s="156">
        <v>244</v>
      </c>
      <c r="G91" s="55">
        <v>103</v>
      </c>
      <c r="H91" s="114"/>
      <c r="I91" s="166"/>
      <c r="J91" s="225">
        <v>96.3</v>
      </c>
    </row>
    <row r="92" spans="1:10" s="3" customFormat="1" ht="16.5" customHeight="1" thickBot="1">
      <c r="A92" s="254"/>
      <c r="B92" s="255"/>
      <c r="C92" s="193">
        <v>901</v>
      </c>
      <c r="D92" s="194" t="s">
        <v>63</v>
      </c>
      <c r="E92" s="195" t="s">
        <v>139</v>
      </c>
      <c r="F92" s="196">
        <v>853</v>
      </c>
      <c r="G92" s="150">
        <v>0</v>
      </c>
      <c r="H92" s="197"/>
      <c r="I92" s="173"/>
      <c r="J92" s="229">
        <v>0</v>
      </c>
    </row>
    <row r="93" spans="1:10" s="3" customFormat="1" ht="16.5" customHeight="1">
      <c r="A93" s="192"/>
      <c r="B93" s="151"/>
      <c r="C93" s="132">
        <v>901</v>
      </c>
      <c r="D93" s="132" t="s">
        <v>63</v>
      </c>
      <c r="E93" s="131" t="s">
        <v>139</v>
      </c>
      <c r="F93" s="156">
        <v>851</v>
      </c>
      <c r="G93" s="54">
        <v>9</v>
      </c>
      <c r="H93" s="200"/>
      <c r="I93" s="201"/>
      <c r="J93" s="234">
        <v>8.5</v>
      </c>
    </row>
    <row r="94" spans="1:10" s="3" customFormat="1" ht="36.75" customHeight="1">
      <c r="A94" s="192"/>
      <c r="B94" s="151" t="s">
        <v>119</v>
      </c>
      <c r="C94" s="132">
        <v>901</v>
      </c>
      <c r="D94" s="132" t="s">
        <v>63</v>
      </c>
      <c r="E94" s="131" t="s">
        <v>140</v>
      </c>
      <c r="F94" s="156">
        <v>244</v>
      </c>
      <c r="G94" s="75">
        <v>0</v>
      </c>
      <c r="H94" s="200"/>
      <c r="I94" s="201"/>
      <c r="J94" s="215">
        <v>0</v>
      </c>
    </row>
    <row r="95" spans="1:10" s="3" customFormat="1" ht="16.5" customHeight="1" thickBot="1">
      <c r="A95" s="192"/>
      <c r="B95" s="151" t="s">
        <v>120</v>
      </c>
      <c r="C95" s="132">
        <v>901</v>
      </c>
      <c r="D95" s="132" t="s">
        <v>63</v>
      </c>
      <c r="E95" s="131" t="s">
        <v>140</v>
      </c>
      <c r="F95" s="156">
        <v>244</v>
      </c>
      <c r="G95" s="69">
        <v>0</v>
      </c>
      <c r="H95" s="200"/>
      <c r="I95" s="201"/>
      <c r="J95" s="216">
        <v>0</v>
      </c>
    </row>
    <row r="96" spans="1:11" s="3" customFormat="1" ht="25.5" customHeight="1" thickBot="1">
      <c r="A96" s="159"/>
      <c r="B96" s="160"/>
      <c r="C96" s="248"/>
      <c r="D96" s="248"/>
      <c r="E96" s="248"/>
      <c r="F96" s="249"/>
      <c r="G96" s="58">
        <f>G85+G86+G87+G88+G89+G90+G91+G92+G93+G95+G94</f>
        <v>7095.97</v>
      </c>
      <c r="H96" s="58" t="e">
        <f>#REF!</f>
        <v>#REF!</v>
      </c>
      <c r="I96" s="166" t="e">
        <f>#REF!</f>
        <v>#REF!</v>
      </c>
      <c r="J96" s="58">
        <f>J85+J86+J87+J88+J89+J90+J91+J92+J93+J95+J94</f>
        <v>5754.84</v>
      </c>
      <c r="K96" s="119">
        <v>5158</v>
      </c>
    </row>
    <row r="97" spans="1:10" s="3" customFormat="1" ht="18" customHeight="1" thickBot="1">
      <c r="A97" s="278" t="s">
        <v>22</v>
      </c>
      <c r="B97" s="279"/>
      <c r="C97" s="279"/>
      <c r="D97" s="279"/>
      <c r="E97" s="279"/>
      <c r="F97" s="280"/>
      <c r="G97" s="53">
        <f>G78+G62+G58+G39+G17+G33</f>
        <v>30243.230000000003</v>
      </c>
      <c r="H97" s="53" t="e">
        <f>H17+H49+H58+H78+#REF!+#REF!+#REF!+#REF!+#REF!+#REF!+#REF!+#REF!+#REF!+#REF!+#REF!+#REF!</f>
        <v>#REF!</v>
      </c>
      <c r="I97" s="170" t="e">
        <f>I17+I49+I58+I78+#REF!+#REF!+#REF!+#REF!+#REF!+#REF!+#REF!+#REF!+#REF!+#REF!+#REF!+#REF!</f>
        <v>#REF!</v>
      </c>
      <c r="J97" s="235">
        <f>J17+J39+J78+J33+J62+J58</f>
        <v>23105.95</v>
      </c>
    </row>
    <row r="98" spans="1:9" ht="15" customHeight="1">
      <c r="A98" s="41"/>
      <c r="B98" s="42"/>
      <c r="C98" s="41"/>
      <c r="D98" s="41"/>
      <c r="E98" s="41"/>
      <c r="F98" s="7"/>
      <c r="G98" s="77"/>
      <c r="H98" s="77"/>
      <c r="I98" s="77"/>
    </row>
    <row r="99" spans="1:9" ht="12.75" customHeight="1" hidden="1">
      <c r="A99" s="41"/>
      <c r="B99" s="42"/>
      <c r="C99" s="41"/>
      <c r="D99" s="41"/>
      <c r="E99" s="43"/>
      <c r="F99" s="43"/>
      <c r="G99" s="43"/>
      <c r="H99" s="43"/>
      <c r="I99" s="43"/>
    </row>
    <row r="100" spans="3:9" ht="20.25" customHeight="1" hidden="1">
      <c r="C100" s="3"/>
      <c r="D100" s="6"/>
      <c r="E100" s="4"/>
      <c r="F100" s="4"/>
      <c r="G100" s="70"/>
      <c r="H100" s="70"/>
      <c r="I100" s="70"/>
    </row>
    <row r="101" spans="1:9" ht="35.25" customHeight="1">
      <c r="A101" s="261" t="s">
        <v>151</v>
      </c>
      <c r="B101" s="261"/>
      <c r="C101" s="36"/>
      <c r="D101" s="37"/>
      <c r="E101" s="38"/>
      <c r="F101" s="38" t="s">
        <v>152</v>
      </c>
      <c r="G101" s="94"/>
      <c r="H101" s="277" t="s">
        <v>16</v>
      </c>
      <c r="I101" s="277"/>
    </row>
    <row r="102" spans="1:9" ht="21.75" customHeight="1">
      <c r="A102" s="34"/>
      <c r="B102" s="35"/>
      <c r="C102" s="36"/>
      <c r="D102" s="115"/>
      <c r="E102" s="36"/>
      <c r="F102" s="36"/>
      <c r="G102" s="94"/>
      <c r="H102" s="94"/>
      <c r="I102" s="94"/>
    </row>
    <row r="103" spans="4:9" ht="12.75">
      <c r="D103" s="2"/>
      <c r="E103" s="3"/>
      <c r="F103" s="2"/>
      <c r="G103" s="71"/>
      <c r="H103" s="71" t="e">
        <f>H51+H79+#REF!+#REF!+#REF!+#REF!+#REF!+#REF!</f>
        <v>#REF!</v>
      </c>
      <c r="I103" s="71" t="e">
        <f>I51+I79+#REF!+#REF!+#REF!+#REF!+#REF!+#REF!</f>
        <v>#REF!</v>
      </c>
    </row>
    <row r="104" spans="7:9" ht="12.75">
      <c r="G104" s="92"/>
      <c r="H104" s="92" t="e">
        <f>H61+#REF!+#REF!+#REF!+H62+H64+H71+H72+H80+#REF!+#REF!+#REF!+#REF!+#REF!+#REF!+#REF!+#REF!+#REF!+#REF!+#REF!+#REF!+#REF!+#REF!+#REF!+#REF!+#REF!+#REF!+#REF!+#REF!+#REF!+#REF!+#REF!+#REF!+#REF!+#REF!+#REF!+#REF!+#REF!+#REF!+#REF!+#REF!+#REF!+#REF!+#REF!</f>
        <v>#REF!</v>
      </c>
      <c r="I104" s="92" t="e">
        <f>I61+#REF!+#REF!+#REF!+I62+I64+I71+I72+I80+#REF!+#REF!+#REF!+#REF!+#REF!+#REF!+#REF!+#REF!+#REF!+#REF!+#REF!+#REF!+#REF!+#REF!+#REF!+#REF!+#REF!+#REF!+#REF!+#REF!+#REF!+#REF!+#REF!+#REF!+#REF!+#REF!+#REF!+#REF!+#REF!+#REF!+#REF!+#REF!+#REF!+#REF!+#REF!</f>
        <v>#REF!</v>
      </c>
    </row>
    <row r="105" spans="5:9" ht="12.75">
      <c r="E105" s="70"/>
      <c r="G105" s="92"/>
      <c r="H105" s="92" t="e">
        <f>H17-#REF!+H67+#REF!+#REF!+#REF!+#REF!+#REF!+#REF!+#REF!+#REF!+#REF!+#REF!+#REF!+#REF!+#REF!+#REF!</f>
        <v>#REF!</v>
      </c>
      <c r="I105" s="92" t="e">
        <f>I17-#REF!+I67+#REF!+#REF!+#REF!+#REF!+#REF!+#REF!+#REF!+#REF!+#REF!+#REF!+#REF!+#REF!+#REF!+#REF!</f>
        <v>#REF!</v>
      </c>
    </row>
    <row r="106" spans="7:9" ht="12.75">
      <c r="G106" s="92"/>
      <c r="H106" s="92" t="e">
        <f>#REF!+H49-H51+H69+#REF!+#REF!+#REF!+#REF!+#REF!+#REF!</f>
        <v>#REF!</v>
      </c>
      <c r="I106" s="92" t="e">
        <f>#REF!+I49-I51+I69+#REF!+#REF!+#REF!+#REF!+#REF!+#REF!</f>
        <v>#REF!</v>
      </c>
    </row>
    <row r="107" spans="5:9" ht="12.75">
      <c r="E107" s="103"/>
      <c r="F107" s="13"/>
      <c r="G107" s="104"/>
      <c r="H107" s="104" t="e">
        <f>H103+H104+H105+H106</f>
        <v>#REF!</v>
      </c>
      <c r="I107" s="104" t="e">
        <f>I103+I104+I105+I106</f>
        <v>#REF!</v>
      </c>
    </row>
    <row r="108" spans="5:9" ht="12.75">
      <c r="E108" s="119"/>
      <c r="F108" s="119"/>
      <c r="G108" s="119"/>
      <c r="H108" s="106"/>
      <c r="I108" s="106">
        <v>4000</v>
      </c>
    </row>
    <row r="109" spans="5:9" ht="12.75">
      <c r="E109" s="119"/>
      <c r="F109" s="119"/>
      <c r="G109" s="119"/>
      <c r="H109" s="106"/>
      <c r="I109" s="106"/>
    </row>
    <row r="110" spans="5:9" ht="12.75">
      <c r="E110" s="119"/>
      <c r="F110" s="119"/>
      <c r="G110" s="119"/>
      <c r="H110" s="106"/>
      <c r="I110" s="106"/>
    </row>
    <row r="111" spans="5:9" ht="12.75">
      <c r="E111" s="119"/>
      <c r="F111" s="119"/>
      <c r="G111" s="119"/>
      <c r="H111" s="106">
        <v>5922.50437</v>
      </c>
      <c r="I111" s="106">
        <v>5922.50437</v>
      </c>
    </row>
    <row r="112" spans="5:9" ht="12.75">
      <c r="E112" s="120"/>
      <c r="F112" s="120"/>
      <c r="G112" s="120"/>
      <c r="H112" s="107">
        <f>H108+H109+H110+H111</f>
        <v>5922.50437</v>
      </c>
      <c r="I112" s="107">
        <f>I108+I109+I110+I111</f>
        <v>9922.504369999999</v>
      </c>
    </row>
    <row r="114" spans="8:9" ht="12.75">
      <c r="H114" s="1">
        <v>33254.5</v>
      </c>
      <c r="I114" s="1">
        <v>33247.2</v>
      </c>
    </row>
    <row r="115" spans="8:9" ht="12.75">
      <c r="H115" s="1">
        <v>469138</v>
      </c>
      <c r="I115" s="1">
        <v>469768</v>
      </c>
    </row>
    <row r="116" spans="8:9" ht="12.75">
      <c r="H116" s="1">
        <v>94.6</v>
      </c>
      <c r="I116" s="1">
        <v>94.6</v>
      </c>
    </row>
    <row r="117" spans="5:9" ht="12.75">
      <c r="E117" s="13"/>
      <c r="F117" s="13"/>
      <c r="G117" s="13"/>
      <c r="H117" s="13">
        <f>H114+H115+H116</f>
        <v>502487.1</v>
      </c>
      <c r="I117" s="13">
        <f>I114+I115+I116</f>
        <v>503109.8</v>
      </c>
    </row>
    <row r="119" spans="7:9" ht="12.75">
      <c r="G119" s="93"/>
      <c r="H119" s="93" t="e">
        <f>H103</f>
        <v>#REF!</v>
      </c>
      <c r="I119" s="93" t="e">
        <f>I103</f>
        <v>#REF!</v>
      </c>
    </row>
    <row r="120" spans="5:9" ht="12.75">
      <c r="E120" s="120"/>
      <c r="F120" s="120"/>
      <c r="G120" s="121"/>
      <c r="H120" s="105" t="e">
        <f aca="true" t="shared" si="0" ref="H120:I122">H104+H108+H114</f>
        <v>#REF!</v>
      </c>
      <c r="I120" s="105" t="e">
        <f t="shared" si="0"/>
        <v>#REF!</v>
      </c>
    </row>
    <row r="121" spans="7:9" ht="12.75">
      <c r="G121" s="93"/>
      <c r="H121" s="92" t="e">
        <f t="shared" si="0"/>
        <v>#REF!</v>
      </c>
      <c r="I121" s="92" t="e">
        <f t="shared" si="0"/>
        <v>#REF!</v>
      </c>
    </row>
    <row r="122" spans="5:9" ht="12.75">
      <c r="E122" s="119"/>
      <c r="F122" s="119"/>
      <c r="G122" s="122"/>
      <c r="H122" s="108" t="e">
        <f t="shared" si="0"/>
        <v>#REF!</v>
      </c>
      <c r="I122" s="108" t="e">
        <f t="shared" si="0"/>
        <v>#REF!</v>
      </c>
    </row>
    <row r="123" spans="8:9" ht="12.75">
      <c r="H123" s="1">
        <f>H111</f>
        <v>5922.50437</v>
      </c>
      <c r="I123" s="1">
        <f>I111</f>
        <v>5922.50437</v>
      </c>
    </row>
    <row r="124" spans="5:9" ht="12.75">
      <c r="E124" s="13"/>
      <c r="F124" s="13"/>
      <c r="G124" s="109"/>
      <c r="H124" s="109" t="e">
        <f>H119+H120+H121+H122+H123</f>
        <v>#REF!</v>
      </c>
      <c r="I124" s="109" t="e">
        <f>I119+I120+I121+I122+I123</f>
        <v>#REF!</v>
      </c>
    </row>
  </sheetData>
  <sheetProtection/>
  <autoFilter ref="C1:C103"/>
  <mergeCells count="50">
    <mergeCell ref="B20:B32"/>
    <mergeCell ref="C32:F32"/>
    <mergeCell ref="J15:J16"/>
    <mergeCell ref="A55:A57"/>
    <mergeCell ref="B55:B57"/>
    <mergeCell ref="A82:A84"/>
    <mergeCell ref="A79:A81"/>
    <mergeCell ref="B79:B81"/>
    <mergeCell ref="B64:B70"/>
    <mergeCell ref="A18:A19"/>
    <mergeCell ref="B18:B19"/>
    <mergeCell ref="A51:A54"/>
    <mergeCell ref="B51:B54"/>
    <mergeCell ref="B46:B48"/>
    <mergeCell ref="A46:A48"/>
    <mergeCell ref="A20:A32"/>
    <mergeCell ref="B36:B37"/>
    <mergeCell ref="A38:A40"/>
    <mergeCell ref="B38:B40"/>
    <mergeCell ref="A36:A37"/>
    <mergeCell ref="A11:G11"/>
    <mergeCell ref="A15:A16"/>
    <mergeCell ref="B15:B16"/>
    <mergeCell ref="G15:G16"/>
    <mergeCell ref="C15:F15"/>
    <mergeCell ref="H101:I101"/>
    <mergeCell ref="A97:F97"/>
    <mergeCell ref="C57:F57"/>
    <mergeCell ref="C81:F81"/>
    <mergeCell ref="C70:F70"/>
    <mergeCell ref="C96:F96"/>
    <mergeCell ref="A101:B101"/>
    <mergeCell ref="A64:A70"/>
    <mergeCell ref="B82:B84"/>
    <mergeCell ref="H15:H16"/>
    <mergeCell ref="I15:I16"/>
    <mergeCell ref="C84:F84"/>
    <mergeCell ref="B41:B45"/>
    <mergeCell ref="C48:F48"/>
    <mergeCell ref="C54:F54"/>
    <mergeCell ref="C19:F19"/>
    <mergeCell ref="B34:B35"/>
    <mergeCell ref="C37:F37"/>
    <mergeCell ref="C35:F35"/>
    <mergeCell ref="A85:A92"/>
    <mergeCell ref="B85:B92"/>
    <mergeCell ref="A34:A35"/>
    <mergeCell ref="A41:A45"/>
    <mergeCell ref="C40:F40"/>
    <mergeCell ref="C45:F45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2022-11-16T01:59:06Z</cp:lastPrinted>
  <dcterms:created xsi:type="dcterms:W3CDTF">2004-04-09T11:06:15Z</dcterms:created>
  <dcterms:modified xsi:type="dcterms:W3CDTF">2022-11-16T02:53:29Z</dcterms:modified>
  <cp:category/>
  <cp:version/>
  <cp:contentType/>
  <cp:contentStatus/>
</cp:coreProperties>
</file>