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20 год" sheetId="1" r:id="rId1"/>
  </sheets>
  <definedNames>
    <definedName name="_xlnm._FilterDatabase" localSheetId="0" hidden="1">'2020 год'!$C$1:$C$98</definedName>
  </definedNames>
  <calcPr fullCalcOnLoad="1"/>
</workbook>
</file>

<file path=xl/sharedStrings.xml><?xml version="1.0" encoding="utf-8"?>
<sst xmlns="http://schemas.openxmlformats.org/spreadsheetml/2006/main" count="248" uniqueCount="144">
  <si>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</si>
  <si>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</si>
  <si>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</si>
  <si>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</si>
  <si>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</si>
  <si>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</si>
  <si>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</si>
  <si>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</si>
  <si>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</si>
  <si>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</si>
  <si>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</si>
  <si>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</si>
  <si>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</si>
  <si>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</si>
  <si>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</si>
  <si>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</si>
  <si>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</si>
  <si>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</si>
  <si>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</si>
  <si>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</si>
  <si>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</si>
  <si>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</si>
  <si>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</si>
  <si>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</si>
  <si>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</si>
  <si>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</si>
  <si>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</si>
  <si>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</si>
  <si>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</si>
  <si>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</si>
  <si>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</si>
  <si>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</si>
  <si>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</si>
  <si>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</si>
  <si>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</si>
  <si>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</si>
  <si>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</si>
  <si>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</si>
  <si>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</si>
  <si>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</si>
  <si>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</si>
  <si>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</si>
  <si>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</si>
  <si>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</si>
  <si>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</si>
  <si>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</si>
  <si>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</si>
  <si>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</si>
  <si>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</si>
  <si>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</si>
  <si>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</si>
  <si>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</si>
  <si>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</si>
  <si>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</si>
  <si>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3.1</t>
  </si>
  <si>
    <t>0503</t>
  </si>
  <si>
    <t>760 00 00 00 0</t>
  </si>
  <si>
    <t>11 05</t>
  </si>
  <si>
    <t>08 01</t>
  </si>
  <si>
    <t>05 01</t>
  </si>
  <si>
    <t>05 02</t>
  </si>
  <si>
    <t>07 07</t>
  </si>
  <si>
    <t>10 06</t>
  </si>
  <si>
    <t>10 01</t>
  </si>
  <si>
    <t>120</t>
  </si>
  <si>
    <t>0401</t>
  </si>
  <si>
    <t>0111</t>
  </si>
  <si>
    <t>870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</si>
  <si>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</si>
  <si>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</si>
  <si>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</si>
  <si>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>5,2</t>
  </si>
  <si>
    <t>5,3</t>
  </si>
  <si>
    <t>6.1</t>
  </si>
  <si>
    <t>6.2</t>
  </si>
  <si>
    <t>6.3</t>
  </si>
  <si>
    <t>731 00 S2 370</t>
  </si>
  <si>
    <t>Глава администрации городского поселения Тельминского муниципального образования</t>
  </si>
  <si>
    <t xml:space="preserve">     М.А.Ерофеев</t>
  </si>
  <si>
    <t>710 00 20 110</t>
  </si>
  <si>
    <t>711 00 20 110</t>
  </si>
  <si>
    <t>712 00 20 110</t>
  </si>
  <si>
    <t>712 00 20 190</t>
  </si>
  <si>
    <t>712 00 98 710</t>
  </si>
  <si>
    <t>712 00 28 888</t>
  </si>
  <si>
    <t>1301</t>
  </si>
  <si>
    <t>730</t>
  </si>
  <si>
    <t>712 00 20190</t>
  </si>
  <si>
    <t>720 00 28 888</t>
  </si>
  <si>
    <t>721 00 28 888</t>
  </si>
  <si>
    <t>722 00 28 888</t>
  </si>
  <si>
    <t>730 00 28 888</t>
  </si>
  <si>
    <t>731 00 28 888</t>
  </si>
  <si>
    <t>732 00 28 888</t>
  </si>
  <si>
    <t>733 00 28 888</t>
  </si>
  <si>
    <t>734 00 28 888</t>
  </si>
  <si>
    <t>735 00 28 888</t>
  </si>
  <si>
    <t>750 00 28 888</t>
  </si>
  <si>
    <t>751 00 28 888</t>
  </si>
  <si>
    <t>761 00 28 888</t>
  </si>
  <si>
    <t>762 00 28 888</t>
  </si>
  <si>
    <t>751 00 S2 370</t>
  </si>
  <si>
    <t>740 00 00 00 0</t>
  </si>
  <si>
    <t>752 00 28 888</t>
  </si>
  <si>
    <t>753 00 28 888</t>
  </si>
  <si>
    <t>760 00 28 888</t>
  </si>
  <si>
    <t>761 00 20 190</t>
  </si>
  <si>
    <t>762 00 29 999</t>
  </si>
  <si>
    <t>763 00 29 999</t>
  </si>
  <si>
    <t>741 F25 5551</t>
  </si>
  <si>
    <t>Подпрограмма "Устройство пешеходной дорожки на территории Иркутской области Усольского района р.п.Тельма, ул.Ленина до земельного участка Крупской,4а</t>
  </si>
  <si>
    <t xml:space="preserve">Тельминского муниципального образования на 2023 год" </t>
  </si>
  <si>
    <t>РАСПРЕДЕЛЕНИЕ БЮДЖЕТНЫХ АССИГНОВАНИЙ НА РЕАЛИЗАЦИЮ МУНИЦИПАЛЬНЫХ ПРОГРАММ НА 2023 ГОД</t>
  </si>
  <si>
    <t>2023 год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</si>
  <si>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2019-2025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</si>
  <si>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2019-2025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</si>
  <si>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2019-2025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</si>
  <si>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2019-2025 годы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</si>
  <si>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2019-2025 годы</t>
  </si>
  <si>
    <t>Муниципальная программа "Развитие муниципального хозяйства городского поселения Тельминского муниципального образования" на 2019-2025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</si>
  <si>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2019-2025 годы</t>
  </si>
  <si>
    <t>Подпрограмма "Ремонт дворовых территорий многоквартирных домов, проездов к дворовым территориям многоквартирных домов"на 2019-2025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</si>
  <si>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2019-2025 годы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</si>
  <si>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2019-2025 годы</t>
  </si>
  <si>
    <t>Подпрограмма  "Развитие систем уличного освещения Тельминского муниципального образования" на 2019-2025 годы</t>
  </si>
  <si>
    <t>Муниципальная программа "Формирование комфортной городской среды на территории  Тельминского МО" на 2018-2025 годы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</si>
  <si>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2019-2025 годы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</si>
  <si>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2019-2025 годы</t>
  </si>
  <si>
    <t xml:space="preserve">Подпрограмма "Развитие систем коммунальной инфраструктуры  городского поселения Тельминском муниципальном образовании на 2019-2025 гг." </t>
  </si>
  <si>
    <t xml:space="preserve">Подпрограмма "Проведение ремонта многоквартирных домов на территории  Тельминского муниципального образования на 2019-2025 гг." </t>
  </si>
  <si>
    <t>Муниципальная программа "Социальное развитие в городском поселении Тельминском муниципальном образовании на 2019-2025 годы"</t>
  </si>
  <si>
    <t>Подпрограмма "Старшее поколение на 2019-2025 г.г."</t>
  </si>
  <si>
    <t>Подпрограмма "Развитие молодежной политики городского поселения Тельминского Муниципального образования на 2019-2025 годы"    Развитие физической культуры и спорта на территории городского поселения тельминского муниципального образования на 2019-2025 годы</t>
  </si>
  <si>
    <t>Подпрограмма "Развитие культуры в городском поселении Тельминском муниципальном образовании на 2019-2025 годы"</t>
  </si>
  <si>
    <t>Приложение №7</t>
  </si>
  <si>
    <t>0310</t>
  </si>
  <si>
    <t>850</t>
  </si>
  <si>
    <t>320</t>
  </si>
  <si>
    <t>Кредиторская задолженность</t>
  </si>
  <si>
    <t>910 00 28 888</t>
  </si>
  <si>
    <t xml:space="preserve">Подпрограмма "Пожарная безопасность, организация и осуществление мероприятий по защите населения и территории от чрезвычайных ситуаций природного и техногенного характера  на территории  Тельминского МО" на 2019-2025 годы        задолженностьКредиторская </t>
  </si>
  <si>
    <t>763 00 S 2100</t>
  </si>
  <si>
    <t>763 00 S 2370</t>
  </si>
  <si>
    <t>№ 37  от 29.06.2023г.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</si>
</sst>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49" fontId="9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217744"/>
        <c:axId val="40306513"/>
      </c:bar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6513"/>
        <c:crosses val="autoZero"/>
        <c:auto val="1"/>
        <c:lblOffset val="100"/>
        <c:tickLblSkip val="1"/>
        <c:noMultiLvlLbl val="0"/>
      </c:catAx>
      <c:valAx>
        <c:axId val="40306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17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214298"/>
        <c:axId val="43602091"/>
      </c:bar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02091"/>
        <c:crosses val="autoZero"/>
        <c:auto val="1"/>
        <c:lblOffset val="100"/>
        <c:tickLblSkip val="1"/>
        <c:noMultiLvlLbl val="0"/>
      </c:catAx>
      <c:valAx>
        <c:axId val="43602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1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874500"/>
        <c:axId val="42108453"/>
      </c:bar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08453"/>
        <c:crosses val="autoZero"/>
        <c:auto val="1"/>
        <c:lblOffset val="100"/>
        <c:tickLblSkip val="1"/>
        <c:noMultiLvlLbl val="0"/>
      </c:catAx>
      <c:valAx>
        <c:axId val="42108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431758"/>
        <c:axId val="55341503"/>
      </c:bar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41503"/>
        <c:crosses val="autoZero"/>
        <c:auto val="1"/>
        <c:lblOffset val="100"/>
        <c:tickLblSkip val="1"/>
        <c:noMultiLvlLbl val="0"/>
      </c:catAx>
      <c:valAx>
        <c:axId val="55341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6600825" y="4495800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00825" y="6591300"/>
        <a:ext cx="0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91</xdr:row>
      <xdr:rowOff>123825</xdr:rowOff>
    </xdr:to>
    <xdr:graphicFrame>
      <xdr:nvGraphicFramePr>
        <xdr:cNvPr id="4" name="Chart 4"/>
        <xdr:cNvGraphicFramePr/>
      </xdr:nvGraphicFramePr>
      <xdr:xfrm>
        <a:off x="6600825" y="8848725"/>
        <a:ext cx="0" cy="1621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134</v>
      </c>
      <c r="D1" s="8"/>
      <c r="E1" s="13"/>
    </row>
    <row r="2" spans="1:5" ht="12.75">
      <c r="A2" s="11"/>
      <c r="B2" s="12"/>
      <c r="C2" s="19" t="s">
        <v>51</v>
      </c>
      <c r="D2" s="8"/>
      <c r="E2" s="13"/>
    </row>
    <row r="3" spans="1:5" ht="12.75">
      <c r="A3" s="11"/>
      <c r="B3" s="12"/>
      <c r="C3" s="19" t="s">
        <v>52</v>
      </c>
      <c r="D3" s="8"/>
      <c r="E3" s="13"/>
    </row>
    <row r="4" spans="1:5" ht="12.75">
      <c r="A4" s="11"/>
      <c r="B4" s="12"/>
      <c r="C4" s="19" t="s">
        <v>53</v>
      </c>
      <c r="D4" s="8"/>
      <c r="E4" s="13"/>
    </row>
    <row r="5" spans="1:5" ht="12.75">
      <c r="A5" s="11"/>
      <c r="B5" s="12"/>
      <c r="C5" s="19" t="s">
        <v>111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143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199" t="s">
        <v>112</v>
      </c>
      <c r="B11" s="199"/>
      <c r="C11" s="199"/>
      <c r="D11" s="199"/>
      <c r="E11" s="199"/>
      <c r="F11" s="199"/>
      <c r="G11" s="199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39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39</v>
      </c>
      <c r="H14" s="64"/>
      <c r="I14" s="64"/>
    </row>
    <row r="15" spans="1:9" s="3" customFormat="1" ht="18.75" customHeight="1">
      <c r="A15" s="200" t="s">
        <v>0</v>
      </c>
      <c r="B15" s="202" t="s">
        <v>1</v>
      </c>
      <c r="C15" s="206" t="s">
        <v>2</v>
      </c>
      <c r="D15" s="206"/>
      <c r="E15" s="206"/>
      <c r="F15" s="207"/>
      <c r="G15" s="204" t="s">
        <v>113</v>
      </c>
      <c r="H15" s="204" t="s">
        <v>48</v>
      </c>
      <c r="I15" s="204" t="s">
        <v>49</v>
      </c>
    </row>
    <row r="16" spans="1:9" s="3" customFormat="1" ht="19.5" customHeight="1" thickBot="1">
      <c r="A16" s="201"/>
      <c r="B16" s="203"/>
      <c r="C16" s="27" t="s">
        <v>38</v>
      </c>
      <c r="D16" s="27" t="s">
        <v>21</v>
      </c>
      <c r="E16" s="28" t="s">
        <v>19</v>
      </c>
      <c r="F16" s="29" t="s">
        <v>20</v>
      </c>
      <c r="G16" s="205"/>
      <c r="H16" s="205"/>
      <c r="I16" s="205"/>
    </row>
    <row r="17" spans="1:9" s="13" customFormat="1" ht="53.25" customHeight="1" thickBot="1">
      <c r="A17" s="43" t="s">
        <v>8</v>
      </c>
      <c r="B17" s="44" t="s">
        <v>114</v>
      </c>
      <c r="C17" s="113" t="s">
        <v>18</v>
      </c>
      <c r="D17" s="113" t="s">
        <v>18</v>
      </c>
      <c r="E17" s="114" t="s">
        <v>79</v>
      </c>
      <c r="F17" s="115" t="s">
        <v>18</v>
      </c>
      <c r="G17" s="58">
        <f>G19+G31</f>
        <v>18025.760000000002</v>
      </c>
      <c r="H17" s="95" t="e">
        <f>H19+#REF!+H31+H32+H35+H37+H40+H45+H47</f>
        <v>#REF!</v>
      </c>
      <c r="I17" s="95" t="e">
        <f>I19+#REF!+I31+I32+I35+I37+I40+I45+I47</f>
        <v>#REF!</v>
      </c>
    </row>
    <row r="18" spans="1:9" s="3" customFormat="1" ht="23.25" customHeight="1">
      <c r="A18" s="187" t="s">
        <v>26</v>
      </c>
      <c r="B18" s="189" t="s">
        <v>115</v>
      </c>
      <c r="C18" s="84" t="s">
        <v>15</v>
      </c>
      <c r="D18" s="30" t="s">
        <v>41</v>
      </c>
      <c r="E18" s="31" t="s">
        <v>80</v>
      </c>
      <c r="F18" s="78" t="s">
        <v>64</v>
      </c>
      <c r="G18" s="53">
        <v>2728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90"/>
      <c r="C19" s="209"/>
      <c r="D19" s="209"/>
      <c r="E19" s="209"/>
      <c r="F19" s="210"/>
      <c r="G19" s="56">
        <f>SUM(G18:G18)</f>
        <v>2728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78" t="s">
        <v>29</v>
      </c>
      <c r="B20" s="189" t="s">
        <v>116</v>
      </c>
      <c r="C20" s="133" t="s">
        <v>15</v>
      </c>
      <c r="D20" s="30" t="s">
        <v>42</v>
      </c>
      <c r="E20" s="31" t="s">
        <v>81</v>
      </c>
      <c r="F20" s="78" t="s">
        <v>64</v>
      </c>
      <c r="G20" s="53">
        <v>11665.7</v>
      </c>
      <c r="H20" s="77">
        <v>6.2</v>
      </c>
      <c r="I20" s="53">
        <v>6.2</v>
      </c>
    </row>
    <row r="21" spans="1:9" s="3" customFormat="1" ht="15.75" customHeight="1">
      <c r="A21" s="192"/>
      <c r="B21" s="191"/>
      <c r="C21" s="145" t="s">
        <v>15</v>
      </c>
      <c r="D21" s="10" t="s">
        <v>42</v>
      </c>
      <c r="E21" s="9" t="s">
        <v>82</v>
      </c>
      <c r="F21" s="80" t="s">
        <v>24</v>
      </c>
      <c r="G21" s="54">
        <v>1636</v>
      </c>
      <c r="H21" s="143">
        <v>31.33</v>
      </c>
      <c r="I21" s="54">
        <v>31.33</v>
      </c>
    </row>
    <row r="22" spans="1:9" s="3" customFormat="1" ht="15.75" customHeight="1">
      <c r="A22" s="192"/>
      <c r="B22" s="191"/>
      <c r="C22" s="146" t="s">
        <v>15</v>
      </c>
      <c r="D22" s="116" t="s">
        <v>42</v>
      </c>
      <c r="E22" s="83" t="s">
        <v>82</v>
      </c>
      <c r="F22" s="148" t="s">
        <v>136</v>
      </c>
      <c r="G22" s="54">
        <v>60</v>
      </c>
      <c r="H22" s="171"/>
      <c r="I22" s="155"/>
    </row>
    <row r="23" spans="1:9" s="3" customFormat="1" ht="15.75" customHeight="1">
      <c r="A23" s="192"/>
      <c r="B23" s="191"/>
      <c r="C23" s="146" t="s">
        <v>15</v>
      </c>
      <c r="D23" s="116" t="s">
        <v>66</v>
      </c>
      <c r="E23" s="83" t="s">
        <v>84</v>
      </c>
      <c r="F23" s="148" t="s">
        <v>67</v>
      </c>
      <c r="G23" s="54">
        <v>50</v>
      </c>
      <c r="H23" s="171"/>
      <c r="I23" s="155"/>
    </row>
    <row r="24" spans="1:9" s="3" customFormat="1" ht="13.5" customHeight="1" thickBot="1">
      <c r="A24" s="192"/>
      <c r="B24" s="191"/>
      <c r="C24" s="146" t="s">
        <v>15</v>
      </c>
      <c r="D24" s="116" t="s">
        <v>17</v>
      </c>
      <c r="E24" s="83" t="s">
        <v>83</v>
      </c>
      <c r="F24" s="148" t="s">
        <v>24</v>
      </c>
      <c r="G24" s="54">
        <v>163</v>
      </c>
      <c r="H24" s="144">
        <v>173.48</v>
      </c>
      <c r="I24" s="68">
        <v>173.48</v>
      </c>
    </row>
    <row r="25" spans="1:9" s="3" customFormat="1" ht="13.5" customHeight="1" thickBot="1">
      <c r="A25" s="192"/>
      <c r="B25" s="191"/>
      <c r="C25" s="146" t="s">
        <v>15</v>
      </c>
      <c r="D25" s="116" t="s">
        <v>17</v>
      </c>
      <c r="E25" s="83" t="s">
        <v>83</v>
      </c>
      <c r="F25" s="148" t="s">
        <v>136</v>
      </c>
      <c r="G25" s="155">
        <v>1000</v>
      </c>
      <c r="H25" s="127"/>
      <c r="I25" s="75"/>
    </row>
    <row r="26" spans="1:9" s="3" customFormat="1" ht="13.5" customHeight="1" thickBot="1">
      <c r="A26" s="192"/>
      <c r="B26" s="191"/>
      <c r="C26" s="146" t="s">
        <v>15</v>
      </c>
      <c r="D26" s="116" t="s">
        <v>65</v>
      </c>
      <c r="E26" s="9" t="s">
        <v>81</v>
      </c>
      <c r="F26" s="148" t="s">
        <v>64</v>
      </c>
      <c r="G26" s="155">
        <v>14</v>
      </c>
      <c r="H26" s="127"/>
      <c r="I26" s="75"/>
    </row>
    <row r="27" spans="1:9" s="3" customFormat="1" ht="13.5" customHeight="1" thickBot="1">
      <c r="A27" s="192"/>
      <c r="B27" s="191"/>
      <c r="C27" s="146" t="s">
        <v>15</v>
      </c>
      <c r="D27" s="116" t="s">
        <v>65</v>
      </c>
      <c r="E27" s="9" t="s">
        <v>81</v>
      </c>
      <c r="F27" s="148" t="s">
        <v>64</v>
      </c>
      <c r="G27" s="155">
        <v>6</v>
      </c>
      <c r="H27" s="127"/>
      <c r="I27" s="75"/>
    </row>
    <row r="28" spans="1:9" s="3" customFormat="1" ht="13.5" customHeight="1" thickBot="1">
      <c r="A28" s="192"/>
      <c r="B28" s="191"/>
      <c r="C28" s="146" t="s">
        <v>15</v>
      </c>
      <c r="D28" s="116" t="s">
        <v>7</v>
      </c>
      <c r="E28" s="172" t="s">
        <v>84</v>
      </c>
      <c r="F28" s="148" t="s">
        <v>24</v>
      </c>
      <c r="G28" s="155">
        <v>54</v>
      </c>
      <c r="H28" s="127"/>
      <c r="I28" s="75"/>
    </row>
    <row r="29" spans="1:9" s="3" customFormat="1" ht="13.5" customHeight="1" thickBot="1">
      <c r="A29" s="192"/>
      <c r="B29" s="191"/>
      <c r="C29" s="146" t="s">
        <v>15</v>
      </c>
      <c r="D29" s="116" t="s">
        <v>85</v>
      </c>
      <c r="E29" s="172" t="s">
        <v>82</v>
      </c>
      <c r="F29" s="148" t="s">
        <v>86</v>
      </c>
      <c r="G29" s="155">
        <v>1</v>
      </c>
      <c r="H29" s="127"/>
      <c r="I29" s="75"/>
    </row>
    <row r="30" spans="1:9" s="3" customFormat="1" ht="13.5" customHeight="1" thickBot="1">
      <c r="A30" s="192"/>
      <c r="B30" s="191"/>
      <c r="C30" s="147" t="s">
        <v>15</v>
      </c>
      <c r="D30" s="67" t="s">
        <v>68</v>
      </c>
      <c r="E30" s="79" t="s">
        <v>87</v>
      </c>
      <c r="F30" s="81" t="s">
        <v>69</v>
      </c>
      <c r="G30" s="68">
        <v>648.06</v>
      </c>
      <c r="H30" s="127"/>
      <c r="I30" s="75"/>
    </row>
    <row r="31" spans="1:9" s="13" customFormat="1" ht="13.5" thickBot="1">
      <c r="A31" s="193"/>
      <c r="B31" s="190"/>
      <c r="C31" s="209"/>
      <c r="D31" s="209"/>
      <c r="E31" s="209"/>
      <c r="F31" s="210"/>
      <c r="G31" s="57">
        <f>SUM(G20:G30)</f>
        <v>15297.76</v>
      </c>
      <c r="H31" s="57">
        <f>SUM(H24:H24)</f>
        <v>173.48</v>
      </c>
      <c r="I31" s="57">
        <f>SUM(I24:I24)</f>
        <v>173.48</v>
      </c>
    </row>
    <row r="32" spans="1:9" s="3" customFormat="1" ht="57" customHeight="1" thickBot="1">
      <c r="A32" s="43" t="s">
        <v>12</v>
      </c>
      <c r="B32" s="44" t="s">
        <v>117</v>
      </c>
      <c r="C32" s="23"/>
      <c r="D32" s="23"/>
      <c r="E32" s="46" t="s">
        <v>88</v>
      </c>
      <c r="F32" s="26"/>
      <c r="G32" s="52">
        <f>G35+G37</f>
        <v>544</v>
      </c>
      <c r="H32" s="52">
        <v>100</v>
      </c>
      <c r="I32" s="52">
        <v>100</v>
      </c>
    </row>
    <row r="33" spans="1:9" s="3" customFormat="1" ht="43.5" customHeight="1">
      <c r="A33" s="187" t="s">
        <v>30</v>
      </c>
      <c r="B33" s="189" t="s">
        <v>140</v>
      </c>
      <c r="C33" s="30" t="s">
        <v>15</v>
      </c>
      <c r="D33" s="30" t="s">
        <v>135</v>
      </c>
      <c r="E33" s="31" t="s">
        <v>89</v>
      </c>
      <c r="F33" s="32" t="s">
        <v>24</v>
      </c>
      <c r="G33" s="53">
        <v>160</v>
      </c>
      <c r="H33" s="53">
        <v>46.8</v>
      </c>
      <c r="I33" s="53">
        <v>46.8</v>
      </c>
    </row>
    <row r="34" spans="1:9" s="3" customFormat="1" ht="43.5" customHeight="1">
      <c r="A34" s="231"/>
      <c r="B34" s="198"/>
      <c r="C34" s="10" t="s">
        <v>15</v>
      </c>
      <c r="D34" s="10" t="s">
        <v>135</v>
      </c>
      <c r="E34" s="9" t="s">
        <v>139</v>
      </c>
      <c r="F34" s="10" t="s">
        <v>24</v>
      </c>
      <c r="G34" s="176">
        <v>380</v>
      </c>
      <c r="H34" s="173"/>
      <c r="I34" s="74"/>
    </row>
    <row r="35" spans="1:9" s="13" customFormat="1" ht="34.5" customHeight="1" thickBot="1">
      <c r="A35" s="188"/>
      <c r="B35" s="190"/>
      <c r="C35" s="209"/>
      <c r="D35" s="209"/>
      <c r="E35" s="209"/>
      <c r="F35" s="210"/>
      <c r="G35" s="57">
        <f>SUM(G33+G34)</f>
        <v>540</v>
      </c>
      <c r="H35" s="57">
        <f>SUM(H33:H33)</f>
        <v>46.8</v>
      </c>
      <c r="I35" s="57">
        <f>SUM(I33:I33)</f>
        <v>46.8</v>
      </c>
    </row>
    <row r="36" spans="1:9" s="3" customFormat="1" ht="15" customHeight="1">
      <c r="A36" s="178" t="s">
        <v>37</v>
      </c>
      <c r="B36" s="189" t="s">
        <v>118</v>
      </c>
      <c r="C36" s="30" t="s">
        <v>15</v>
      </c>
      <c r="D36" s="30" t="s">
        <v>135</v>
      </c>
      <c r="E36" s="31" t="s">
        <v>90</v>
      </c>
      <c r="F36" s="32" t="s">
        <v>24</v>
      </c>
      <c r="G36" s="53">
        <v>4</v>
      </c>
      <c r="H36" s="53">
        <v>1415.27</v>
      </c>
      <c r="I36" s="53">
        <v>1415.27</v>
      </c>
    </row>
    <row r="37" spans="1:9" s="3" customFormat="1" ht="41.25" customHeight="1" thickBot="1">
      <c r="A37" s="193"/>
      <c r="B37" s="190"/>
      <c r="C37" s="209"/>
      <c r="D37" s="209"/>
      <c r="E37" s="209"/>
      <c r="F37" s="210"/>
      <c r="G37" s="57">
        <f>SUM(G36:G36)</f>
        <v>4</v>
      </c>
      <c r="H37" s="82">
        <f>SUM(H36:H36)</f>
        <v>1415.27</v>
      </c>
      <c r="I37" s="82">
        <f>SUM(I36:I36)</f>
        <v>1415.27</v>
      </c>
    </row>
    <row r="38" spans="1:9" s="3" customFormat="1" ht="12.75" customHeight="1" hidden="1" thickBot="1">
      <c r="A38" s="213" t="s">
        <v>3</v>
      </c>
      <c r="B38" s="195" t="s">
        <v>119</v>
      </c>
      <c r="C38" s="149" t="s">
        <v>13</v>
      </c>
      <c r="D38" s="61" t="s">
        <v>28</v>
      </c>
      <c r="E38" s="62" t="s">
        <v>43</v>
      </c>
      <c r="F38" s="63" t="s">
        <v>25</v>
      </c>
      <c r="G38" s="66"/>
      <c r="H38" s="66"/>
      <c r="I38" s="66"/>
    </row>
    <row r="39" spans="1:9" s="3" customFormat="1" ht="22.5" customHeight="1">
      <c r="A39" s="214"/>
      <c r="B39" s="196"/>
      <c r="C39" s="84"/>
      <c r="D39" s="30"/>
      <c r="E39" s="122" t="s">
        <v>91</v>
      </c>
      <c r="F39" s="32"/>
      <c r="G39" s="131">
        <f>G45+G47+G49+G54+G57</f>
        <v>8680.28</v>
      </c>
      <c r="H39" s="53">
        <v>173.2</v>
      </c>
      <c r="I39" s="53">
        <v>173.2</v>
      </c>
    </row>
    <row r="40" spans="1:9" s="13" customFormat="1" ht="25.5" customHeight="1" thickBot="1">
      <c r="A40" s="215"/>
      <c r="B40" s="197"/>
      <c r="C40" s="211"/>
      <c r="D40" s="211"/>
      <c r="E40" s="211"/>
      <c r="F40" s="212"/>
      <c r="G40" s="56"/>
      <c r="H40" s="56">
        <f>SUM(H38:H39)</f>
        <v>173.2</v>
      </c>
      <c r="I40" s="56">
        <f>SUM(I38:I39)</f>
        <v>173.2</v>
      </c>
    </row>
    <row r="41" spans="1:9" s="3" customFormat="1" ht="13.5" customHeight="1" thickBot="1">
      <c r="A41" s="178" t="s">
        <v>54</v>
      </c>
      <c r="B41" s="189" t="s">
        <v>120</v>
      </c>
      <c r="C41" s="150">
        <v>901</v>
      </c>
      <c r="D41" s="51" t="s">
        <v>50</v>
      </c>
      <c r="E41" s="50" t="s">
        <v>92</v>
      </c>
      <c r="F41" s="50">
        <v>240</v>
      </c>
      <c r="G41" s="65">
        <v>5612.71</v>
      </c>
      <c r="H41" s="53">
        <v>4968.76</v>
      </c>
      <c r="I41" s="53">
        <v>4968.76</v>
      </c>
    </row>
    <row r="42" spans="1:9" s="3" customFormat="1" ht="0.75" customHeight="1" hidden="1">
      <c r="A42" s="192"/>
      <c r="B42" s="191"/>
      <c r="C42" s="142">
        <v>902</v>
      </c>
      <c r="D42" s="49" t="s">
        <v>27</v>
      </c>
      <c r="E42" s="48" t="s">
        <v>44</v>
      </c>
      <c r="F42" s="59">
        <v>412</v>
      </c>
      <c r="G42" s="55"/>
      <c r="H42" s="55"/>
      <c r="I42" s="55"/>
    </row>
    <row r="43" spans="1:9" s="3" customFormat="1" ht="15.75" customHeight="1" hidden="1" thickBot="1">
      <c r="A43" s="194"/>
      <c r="B43" s="191"/>
      <c r="C43" s="174">
        <v>903</v>
      </c>
      <c r="D43" s="175" t="s">
        <v>28</v>
      </c>
      <c r="E43" s="138" t="s">
        <v>44</v>
      </c>
      <c r="F43" s="138">
        <v>610</v>
      </c>
      <c r="G43" s="155">
        <v>0</v>
      </c>
      <c r="H43" s="68">
        <v>100</v>
      </c>
      <c r="I43" s="68">
        <v>100</v>
      </c>
    </row>
    <row r="44" spans="1:9" s="3" customFormat="1" ht="15.75" customHeight="1">
      <c r="A44" s="194"/>
      <c r="B44" s="198"/>
      <c r="C44" s="48">
        <v>901</v>
      </c>
      <c r="D44" s="49" t="s">
        <v>50</v>
      </c>
      <c r="E44" s="48" t="s">
        <v>76</v>
      </c>
      <c r="F44" s="48">
        <v>240</v>
      </c>
      <c r="G44" s="176">
        <v>1996.93</v>
      </c>
      <c r="H44" s="173"/>
      <c r="I44" s="74"/>
    </row>
    <row r="45" spans="1:9" s="3" customFormat="1" ht="52.5" customHeight="1" thickBot="1">
      <c r="A45" s="193"/>
      <c r="B45" s="190"/>
      <c r="C45" s="209"/>
      <c r="D45" s="209"/>
      <c r="E45" s="209"/>
      <c r="F45" s="210"/>
      <c r="G45" s="56">
        <f>SUM(G41:G44)</f>
        <v>7609.64</v>
      </c>
      <c r="H45" s="56">
        <f>SUM(H41:H43)</f>
        <v>5068.76</v>
      </c>
      <c r="I45" s="56">
        <f>SUM(I41:I43)</f>
        <v>5068.76</v>
      </c>
    </row>
    <row r="46" spans="1:9" s="3" customFormat="1" ht="12" customHeight="1">
      <c r="A46" s="178" t="s">
        <v>31</v>
      </c>
      <c r="B46" s="189" t="s">
        <v>121</v>
      </c>
      <c r="C46" s="84" t="s">
        <v>15</v>
      </c>
      <c r="D46" s="30" t="s">
        <v>50</v>
      </c>
      <c r="E46" s="31" t="s">
        <v>93</v>
      </c>
      <c r="F46" s="30" t="s">
        <v>24</v>
      </c>
      <c r="G46" s="53">
        <v>100</v>
      </c>
      <c r="H46" s="53">
        <v>348.72</v>
      </c>
      <c r="I46" s="53">
        <v>348.72</v>
      </c>
    </row>
    <row r="47" spans="1:9" s="3" customFormat="1" ht="37.5" customHeight="1" thickBot="1">
      <c r="A47" s="193"/>
      <c r="B47" s="208"/>
      <c r="C47" s="209"/>
      <c r="D47" s="209"/>
      <c r="E47" s="209"/>
      <c r="F47" s="210"/>
      <c r="G47" s="57">
        <f>G46</f>
        <v>100</v>
      </c>
      <c r="H47" s="57" t="e">
        <f>H46+#REF!+#REF!+#REF!+#REF!</f>
        <v>#REF!</v>
      </c>
      <c r="I47" s="57" t="e">
        <f>I46+#REF!+#REF!+#REF!+#REF!</f>
        <v>#REF!</v>
      </c>
    </row>
    <row r="48" spans="1:9" s="13" customFormat="1" ht="54" customHeight="1" thickBot="1">
      <c r="A48" s="39" t="s">
        <v>32</v>
      </c>
      <c r="B48" s="25" t="s">
        <v>122</v>
      </c>
      <c r="C48" s="23" t="s">
        <v>15</v>
      </c>
      <c r="D48" s="23" t="s">
        <v>6</v>
      </c>
      <c r="E48" s="24" t="s">
        <v>94</v>
      </c>
      <c r="F48" s="26" t="s">
        <v>24</v>
      </c>
      <c r="G48" s="65">
        <v>0</v>
      </c>
      <c r="H48" s="52" t="e">
        <f>H57+H54+#REF!+#REF!</f>
        <v>#REF!</v>
      </c>
      <c r="I48" s="52" t="e">
        <f>I57+I54+#REF!+#REF!</f>
        <v>#REF!</v>
      </c>
    </row>
    <row r="49" spans="1:9" s="13" customFormat="1" ht="16.5" customHeight="1" thickBot="1">
      <c r="A49" s="119"/>
      <c r="B49" s="120"/>
      <c r="C49" s="61"/>
      <c r="D49" s="61"/>
      <c r="E49" s="62"/>
      <c r="F49" s="130"/>
      <c r="G49" s="58">
        <f>G48</f>
        <v>0</v>
      </c>
      <c r="H49" s="58"/>
      <c r="I49" s="58"/>
    </row>
    <row r="50" spans="1:9" s="3" customFormat="1" ht="12.75" customHeight="1" thickBot="1">
      <c r="A50" s="178" t="s">
        <v>33</v>
      </c>
      <c r="B50" s="189" t="s">
        <v>123</v>
      </c>
      <c r="C50" s="151">
        <v>901</v>
      </c>
      <c r="D50" s="89" t="s">
        <v>55</v>
      </c>
      <c r="E50" s="88" t="s">
        <v>95</v>
      </c>
      <c r="F50" s="88">
        <v>240</v>
      </c>
      <c r="G50" s="66">
        <v>800.6</v>
      </c>
      <c r="H50" s="66"/>
      <c r="I50" s="66"/>
    </row>
    <row r="51" spans="1:9" s="3" customFormat="1" ht="12.75" customHeight="1" thickBot="1">
      <c r="A51" s="192"/>
      <c r="B51" s="191"/>
      <c r="C51" s="151">
        <v>901</v>
      </c>
      <c r="D51" s="89" t="s">
        <v>55</v>
      </c>
      <c r="E51" s="88" t="s">
        <v>95</v>
      </c>
      <c r="F51" s="88">
        <v>240</v>
      </c>
      <c r="G51" s="66">
        <v>30</v>
      </c>
      <c r="H51" s="66"/>
      <c r="I51" s="66"/>
    </row>
    <row r="52" spans="1:9" s="3" customFormat="1" ht="12.75" customHeight="1" thickBot="1">
      <c r="A52" s="192"/>
      <c r="B52" s="191"/>
      <c r="C52" s="151">
        <v>901</v>
      </c>
      <c r="D52" s="89" t="s">
        <v>55</v>
      </c>
      <c r="E52" s="88" t="s">
        <v>109</v>
      </c>
      <c r="F52" s="88">
        <v>240</v>
      </c>
      <c r="G52" s="66">
        <v>0</v>
      </c>
      <c r="H52" s="66"/>
      <c r="I52" s="66"/>
    </row>
    <row r="53" spans="1:9" s="3" customFormat="1" ht="12.75" customHeight="1" thickBot="1">
      <c r="A53" s="194"/>
      <c r="B53" s="191"/>
      <c r="C53" s="152">
        <v>901</v>
      </c>
      <c r="D53" s="71" t="s">
        <v>55</v>
      </c>
      <c r="E53" s="88" t="s">
        <v>109</v>
      </c>
      <c r="F53" s="87">
        <v>240</v>
      </c>
      <c r="G53" s="65">
        <v>0</v>
      </c>
      <c r="H53" s="65">
        <v>16679.1</v>
      </c>
      <c r="I53" s="65">
        <v>16679.1</v>
      </c>
    </row>
    <row r="54" spans="1:9" s="3" customFormat="1" ht="26.25" customHeight="1" thickBot="1">
      <c r="A54" s="193"/>
      <c r="B54" s="190"/>
      <c r="C54" s="209"/>
      <c r="D54" s="209"/>
      <c r="E54" s="209"/>
      <c r="F54" s="210"/>
      <c r="G54" s="57">
        <f>SUM(G50:G53)</f>
        <v>830.6</v>
      </c>
      <c r="H54" s="57">
        <f>SUM(H50:H53)</f>
        <v>16679.1</v>
      </c>
      <c r="I54" s="57">
        <f>SUM(I50:I53)</f>
        <v>16679.1</v>
      </c>
    </row>
    <row r="55" spans="1:9" s="3" customFormat="1" ht="13.5" hidden="1" thickBot="1">
      <c r="A55" s="178" t="s">
        <v>34</v>
      </c>
      <c r="B55" s="189" t="s">
        <v>124</v>
      </c>
      <c r="C55" s="153">
        <v>905</v>
      </c>
      <c r="D55" s="91" t="s">
        <v>28</v>
      </c>
      <c r="E55" s="90" t="s">
        <v>45</v>
      </c>
      <c r="F55" s="90">
        <v>610</v>
      </c>
      <c r="G55" s="74"/>
      <c r="H55" s="74"/>
      <c r="I55" s="74"/>
    </row>
    <row r="56" spans="1:9" s="3" customFormat="1" ht="15" customHeight="1" thickBot="1">
      <c r="A56" s="194"/>
      <c r="B56" s="191"/>
      <c r="C56" s="152">
        <v>901</v>
      </c>
      <c r="D56" s="71" t="s">
        <v>55</v>
      </c>
      <c r="E56" s="87" t="s">
        <v>96</v>
      </c>
      <c r="F56" s="87">
        <v>240</v>
      </c>
      <c r="G56" s="65">
        <v>140.04</v>
      </c>
      <c r="H56" s="65">
        <v>29967.8</v>
      </c>
      <c r="I56" s="65">
        <v>29967.8</v>
      </c>
    </row>
    <row r="57" spans="1:9" s="3" customFormat="1" ht="24.75" customHeight="1" thickBot="1">
      <c r="A57" s="193"/>
      <c r="B57" s="190"/>
      <c r="C57" s="209"/>
      <c r="D57" s="209"/>
      <c r="E57" s="209"/>
      <c r="F57" s="210"/>
      <c r="G57" s="57">
        <f>SUM(G55:G56)</f>
        <v>140.04</v>
      </c>
      <c r="H57" s="57">
        <f>SUM(H55:H56)</f>
        <v>29967.8</v>
      </c>
      <c r="I57" s="57">
        <f>SUM(I55:I56)</f>
        <v>29967.8</v>
      </c>
    </row>
    <row r="58" spans="1:9" s="13" customFormat="1" ht="40.5" customHeight="1" thickBot="1">
      <c r="A58" s="43" t="s">
        <v>5</v>
      </c>
      <c r="B58" s="44" t="s">
        <v>125</v>
      </c>
      <c r="C58" s="45" t="s">
        <v>18</v>
      </c>
      <c r="D58" s="45" t="s">
        <v>18</v>
      </c>
      <c r="E58" s="46" t="s">
        <v>102</v>
      </c>
      <c r="F58" s="47" t="s">
        <v>18</v>
      </c>
      <c r="G58" s="52">
        <f>G59</f>
        <v>989.6</v>
      </c>
      <c r="H58" s="97" t="e">
        <f>H59+#REF!+#REF!+#REF!+H60+H66+H67+H68</f>
        <v>#REF!</v>
      </c>
      <c r="I58" s="97" t="e">
        <f>I59+#REF!+#REF!+#REF!+I60+I66+I67+I68</f>
        <v>#REF!</v>
      </c>
    </row>
    <row r="59" spans="1:9" s="3" customFormat="1" ht="51.75" thickBot="1">
      <c r="A59" s="39" t="s">
        <v>35</v>
      </c>
      <c r="B59" s="25" t="s">
        <v>110</v>
      </c>
      <c r="C59" s="23" t="s">
        <v>15</v>
      </c>
      <c r="D59" s="23" t="s">
        <v>55</v>
      </c>
      <c r="E59" s="88" t="s">
        <v>109</v>
      </c>
      <c r="F59" s="26" t="s">
        <v>24</v>
      </c>
      <c r="G59" s="65">
        <v>989.6</v>
      </c>
      <c r="H59" s="98">
        <v>33</v>
      </c>
      <c r="I59" s="98">
        <v>33</v>
      </c>
    </row>
    <row r="60" spans="1:9" s="3" customFormat="1" ht="78.75" customHeight="1" thickBot="1">
      <c r="A60" s="43" t="s">
        <v>10</v>
      </c>
      <c r="B60" s="44" t="s">
        <v>126</v>
      </c>
      <c r="C60" s="23"/>
      <c r="D60" s="23"/>
      <c r="E60" s="46" t="s">
        <v>97</v>
      </c>
      <c r="F60" s="26"/>
      <c r="G60" s="52">
        <f>G66+G70+G72</f>
        <v>1541.5</v>
      </c>
      <c r="H60" s="98">
        <v>10</v>
      </c>
      <c r="I60" s="98">
        <v>10</v>
      </c>
    </row>
    <row r="61" spans="1:9" s="3" customFormat="1" ht="29.25" customHeight="1" hidden="1" thickBot="1">
      <c r="A61" s="39" t="s">
        <v>34</v>
      </c>
      <c r="B61" s="25" t="s">
        <v>40</v>
      </c>
      <c r="C61" s="61" t="s">
        <v>14</v>
      </c>
      <c r="D61" s="61" t="s">
        <v>9</v>
      </c>
      <c r="E61" s="62" t="s">
        <v>46</v>
      </c>
      <c r="F61" s="63" t="s">
        <v>23</v>
      </c>
      <c r="G61" s="58">
        <v>0</v>
      </c>
      <c r="H61" s="58">
        <v>0</v>
      </c>
      <c r="I61" s="58">
        <v>0</v>
      </c>
    </row>
    <row r="62" spans="1:9" s="3" customFormat="1" ht="15.75" customHeight="1">
      <c r="A62" s="178" t="s">
        <v>36</v>
      </c>
      <c r="B62" s="184" t="s">
        <v>127</v>
      </c>
      <c r="C62" s="30" t="s">
        <v>15</v>
      </c>
      <c r="D62" s="30" t="s">
        <v>60</v>
      </c>
      <c r="E62" s="31" t="s">
        <v>98</v>
      </c>
      <c r="F62" s="32" t="s">
        <v>24</v>
      </c>
      <c r="G62" s="53">
        <v>0</v>
      </c>
      <c r="H62" s="53">
        <v>140</v>
      </c>
      <c r="I62" s="53">
        <v>140</v>
      </c>
    </row>
    <row r="63" spans="1:9" s="3" customFormat="1" ht="18.75" customHeight="1" hidden="1">
      <c r="A63" s="192"/>
      <c r="B63" s="185"/>
      <c r="C63" s="10" t="s">
        <v>13</v>
      </c>
      <c r="D63" s="10" t="s">
        <v>4</v>
      </c>
      <c r="E63" s="9" t="s">
        <v>47</v>
      </c>
      <c r="F63" s="32" t="s">
        <v>25</v>
      </c>
      <c r="G63" s="55"/>
      <c r="H63" s="55"/>
      <c r="I63" s="55"/>
    </row>
    <row r="64" spans="1:9" s="3" customFormat="1" ht="18.75" customHeight="1">
      <c r="A64" s="192"/>
      <c r="B64" s="185"/>
      <c r="C64" s="10" t="s">
        <v>15</v>
      </c>
      <c r="D64" s="10" t="s">
        <v>60</v>
      </c>
      <c r="E64" s="9" t="s">
        <v>101</v>
      </c>
      <c r="F64" s="80" t="s">
        <v>24</v>
      </c>
      <c r="G64" s="176">
        <v>0</v>
      </c>
      <c r="H64" s="177">
        <v>1032</v>
      </c>
      <c r="I64" s="96">
        <v>1032</v>
      </c>
    </row>
    <row r="65" spans="1:9" s="3" customFormat="1" ht="15.75" customHeight="1" thickBot="1">
      <c r="A65" s="192"/>
      <c r="B65" s="185"/>
      <c r="C65" s="67"/>
      <c r="D65" s="67"/>
      <c r="E65" s="79"/>
      <c r="F65" s="60"/>
      <c r="G65" s="75"/>
      <c r="H65" s="75">
        <v>76</v>
      </c>
      <c r="I65" s="75">
        <v>76</v>
      </c>
    </row>
    <row r="66" spans="1:9" s="3" customFormat="1" ht="34.5" customHeight="1" thickBot="1">
      <c r="A66" s="193"/>
      <c r="B66" s="186"/>
      <c r="C66" s="222"/>
      <c r="D66" s="222"/>
      <c r="E66" s="222"/>
      <c r="F66" s="223"/>
      <c r="G66" s="57">
        <f>SUM(G62:G65)</f>
        <v>0</v>
      </c>
      <c r="H66" s="100">
        <f>SUM(H62:H65)</f>
        <v>1248</v>
      </c>
      <c r="I66" s="100">
        <f>SUM(I62:I65)</f>
        <v>1248</v>
      </c>
    </row>
    <row r="67" spans="1:9" s="3" customFormat="1" ht="50.25" customHeight="1" hidden="1" thickBot="1">
      <c r="A67" s="121" t="s">
        <v>11</v>
      </c>
      <c r="B67" s="44" t="s">
        <v>70</v>
      </c>
      <c r="C67" s="23"/>
      <c r="D67" s="23"/>
      <c r="E67" s="46" t="s">
        <v>56</v>
      </c>
      <c r="F67" s="26"/>
      <c r="G67" s="52">
        <f>G68+G71</f>
        <v>547</v>
      </c>
      <c r="H67" s="98">
        <v>300</v>
      </c>
      <c r="I67" s="98">
        <v>300</v>
      </c>
    </row>
    <row r="68" spans="1:9" s="3" customFormat="1" ht="43.5" customHeight="1" thickBot="1">
      <c r="A68" s="140" t="s">
        <v>71</v>
      </c>
      <c r="B68" s="73" t="s">
        <v>128</v>
      </c>
      <c r="C68" s="23" t="s">
        <v>15</v>
      </c>
      <c r="D68" s="23" t="s">
        <v>60</v>
      </c>
      <c r="E68" s="24" t="s">
        <v>103</v>
      </c>
      <c r="F68" s="26" t="s">
        <v>24</v>
      </c>
      <c r="G68" s="65">
        <v>485</v>
      </c>
      <c r="H68" s="98">
        <v>5</v>
      </c>
      <c r="I68" s="98">
        <v>5</v>
      </c>
    </row>
    <row r="69" spans="1:9" s="3" customFormat="1" ht="43.5" customHeight="1" thickBot="1">
      <c r="A69" s="141"/>
      <c r="B69" s="73" t="s">
        <v>138</v>
      </c>
      <c r="C69" s="23" t="s">
        <v>15</v>
      </c>
      <c r="D69" s="23" t="s">
        <v>60</v>
      </c>
      <c r="E69" s="24" t="s">
        <v>139</v>
      </c>
      <c r="F69" s="26" t="s">
        <v>24</v>
      </c>
      <c r="G69" s="65">
        <v>994.5</v>
      </c>
      <c r="H69" s="98"/>
      <c r="I69" s="98"/>
    </row>
    <row r="70" spans="1:9" s="3" customFormat="1" ht="15" customHeight="1" thickBot="1">
      <c r="A70" s="141"/>
      <c r="B70" s="73"/>
      <c r="C70" s="23"/>
      <c r="D70" s="23"/>
      <c r="E70" s="24"/>
      <c r="F70" s="26"/>
      <c r="G70" s="52">
        <f>G68+G69</f>
        <v>1479.5</v>
      </c>
      <c r="H70" s="98"/>
      <c r="I70" s="98"/>
    </row>
    <row r="71" spans="1:9" s="3" customFormat="1" ht="42.75" customHeight="1" thickBot="1">
      <c r="A71" s="72" t="s">
        <v>72</v>
      </c>
      <c r="B71" s="73" t="s">
        <v>129</v>
      </c>
      <c r="C71" s="23" t="s">
        <v>15</v>
      </c>
      <c r="D71" s="23" t="s">
        <v>59</v>
      </c>
      <c r="E71" s="24" t="s">
        <v>104</v>
      </c>
      <c r="F71" s="26" t="s">
        <v>24</v>
      </c>
      <c r="G71" s="65">
        <v>62</v>
      </c>
      <c r="H71" s="98"/>
      <c r="I71" s="98"/>
    </row>
    <row r="72" spans="1:9" s="3" customFormat="1" ht="21" customHeight="1" thickBot="1">
      <c r="A72" s="72"/>
      <c r="B72" s="25"/>
      <c r="C72" s="23"/>
      <c r="D72" s="23"/>
      <c r="E72" s="24"/>
      <c r="F72" s="26"/>
      <c r="G72" s="52">
        <f>G71</f>
        <v>62</v>
      </c>
      <c r="H72" s="98"/>
      <c r="I72" s="98"/>
    </row>
    <row r="73" spans="1:9" s="13" customFormat="1" ht="41.25" customHeight="1" thickBot="1">
      <c r="A73" s="43" t="s">
        <v>11</v>
      </c>
      <c r="B73" s="44" t="s">
        <v>130</v>
      </c>
      <c r="C73" s="45" t="s">
        <v>18</v>
      </c>
      <c r="D73" s="45" t="s">
        <v>18</v>
      </c>
      <c r="E73" s="46" t="s">
        <v>105</v>
      </c>
      <c r="F73" s="47" t="s">
        <v>18</v>
      </c>
      <c r="G73" s="52">
        <f>G76+G79+G91</f>
        <v>9916.97</v>
      </c>
      <c r="H73" s="98" t="e">
        <f>H76+#REF!+#REF!+#REF!+H78+#REF!+H80+#REF!+#REF!+#REF!+#REF!+#REF!+#REF!+#REF!+#REF!</f>
        <v>#REF!</v>
      </c>
      <c r="I73" s="98" t="e">
        <f>I76+#REF!+#REF!+#REF!+I78+#REF!+I80+#REF!+#REF!+#REF!+#REF!+#REF!+#REF!+#REF!+#REF!</f>
        <v>#REF!</v>
      </c>
    </row>
    <row r="74" spans="1:9" s="13" customFormat="1" ht="15.75" customHeight="1" thickBot="1">
      <c r="A74" s="178" t="s">
        <v>73</v>
      </c>
      <c r="B74" s="181" t="s">
        <v>131</v>
      </c>
      <c r="C74" s="149" t="s">
        <v>15</v>
      </c>
      <c r="D74" s="61" t="s">
        <v>63</v>
      </c>
      <c r="E74" s="62" t="s">
        <v>106</v>
      </c>
      <c r="F74" s="63" t="s">
        <v>137</v>
      </c>
      <c r="G74" s="66">
        <v>170</v>
      </c>
      <c r="H74" s="66">
        <v>0</v>
      </c>
      <c r="I74" s="66">
        <v>0</v>
      </c>
    </row>
    <row r="75" spans="1:9" s="13" customFormat="1" ht="12.75" customHeight="1" thickBot="1">
      <c r="A75" s="179"/>
      <c r="B75" s="182"/>
      <c r="C75" s="84" t="s">
        <v>15</v>
      </c>
      <c r="D75" s="30" t="s">
        <v>62</v>
      </c>
      <c r="E75" s="31" t="s">
        <v>99</v>
      </c>
      <c r="F75" s="32" t="s">
        <v>24</v>
      </c>
      <c r="G75" s="53">
        <v>10</v>
      </c>
      <c r="H75" s="99">
        <v>5</v>
      </c>
      <c r="I75" s="99">
        <v>5</v>
      </c>
    </row>
    <row r="76" spans="1:9" s="3" customFormat="1" ht="30" customHeight="1" thickBot="1">
      <c r="A76" s="180"/>
      <c r="B76" s="183"/>
      <c r="C76" s="220"/>
      <c r="D76" s="220"/>
      <c r="E76" s="220"/>
      <c r="F76" s="221"/>
      <c r="G76" s="56">
        <f>G75+G74</f>
        <v>180</v>
      </c>
      <c r="H76" s="101" t="e">
        <f>H74+H75+#REF!+#REF!</f>
        <v>#REF!</v>
      </c>
      <c r="I76" s="101" t="e">
        <f>I74+I75+#REF!+#REF!</f>
        <v>#REF!</v>
      </c>
    </row>
    <row r="77" spans="1:9" s="3" customFormat="1" ht="49.5" customHeight="1">
      <c r="A77" s="178" t="s">
        <v>74</v>
      </c>
      <c r="B77" s="189" t="s">
        <v>132</v>
      </c>
      <c r="C77" s="133" t="s">
        <v>15</v>
      </c>
      <c r="D77" s="30" t="s">
        <v>61</v>
      </c>
      <c r="E77" s="31" t="s">
        <v>100</v>
      </c>
      <c r="F77" s="32" t="s">
        <v>24</v>
      </c>
      <c r="G77" s="53">
        <v>30</v>
      </c>
      <c r="H77" s="128">
        <v>0</v>
      </c>
      <c r="I77" s="55">
        <v>0</v>
      </c>
    </row>
    <row r="78" spans="1:9" s="3" customFormat="1" ht="55.5" customHeight="1" thickBot="1">
      <c r="A78" s="192"/>
      <c r="B78" s="191"/>
      <c r="C78" s="137">
        <v>901</v>
      </c>
      <c r="D78" s="138" t="s">
        <v>57</v>
      </c>
      <c r="E78" s="139" t="s">
        <v>107</v>
      </c>
      <c r="F78" s="154">
        <v>240</v>
      </c>
      <c r="G78" s="155">
        <v>106</v>
      </c>
      <c r="H78" s="132" t="e">
        <f>#REF!+H77</f>
        <v>#REF!</v>
      </c>
      <c r="I78" s="103" t="e">
        <f>#REF!+I77</f>
        <v>#REF!</v>
      </c>
    </row>
    <row r="79" spans="1:9" s="3" customFormat="1" ht="31.5" customHeight="1" thickBot="1">
      <c r="A79" s="193"/>
      <c r="B79" s="190"/>
      <c r="C79" s="227"/>
      <c r="D79" s="228"/>
      <c r="E79" s="228"/>
      <c r="F79" s="229"/>
      <c r="G79" s="163">
        <f>G77+G78</f>
        <v>136</v>
      </c>
      <c r="H79" s="134"/>
      <c r="I79" s="105"/>
    </row>
    <row r="80" spans="1:9" s="3" customFormat="1" ht="47.25" customHeight="1" thickBot="1">
      <c r="A80" s="178" t="s">
        <v>75</v>
      </c>
      <c r="B80" s="189" t="s">
        <v>133</v>
      </c>
      <c r="C80" s="158">
        <v>901</v>
      </c>
      <c r="D80" s="30" t="s">
        <v>58</v>
      </c>
      <c r="E80" s="50" t="s">
        <v>108</v>
      </c>
      <c r="F80" s="85">
        <v>110</v>
      </c>
      <c r="G80" s="53">
        <v>4200</v>
      </c>
      <c r="H80" s="162">
        <v>0</v>
      </c>
      <c r="I80" s="102">
        <v>0</v>
      </c>
    </row>
    <row r="81" spans="1:9" s="3" customFormat="1" ht="18.75" customHeight="1" thickBot="1">
      <c r="A81" s="192"/>
      <c r="B81" s="191"/>
      <c r="C81" s="159">
        <v>901</v>
      </c>
      <c r="D81" s="48" t="s">
        <v>58</v>
      </c>
      <c r="E81" s="129" t="s">
        <v>108</v>
      </c>
      <c r="F81" s="86">
        <v>110</v>
      </c>
      <c r="G81" s="54">
        <v>1297</v>
      </c>
      <c r="H81" s="105">
        <f>H80</f>
        <v>0</v>
      </c>
      <c r="I81" s="104">
        <f>I80</f>
        <v>0</v>
      </c>
    </row>
    <row r="82" spans="1:9" s="3" customFormat="1" ht="21" customHeight="1" thickBot="1">
      <c r="A82" s="192"/>
      <c r="B82" s="191"/>
      <c r="C82" s="159">
        <v>901</v>
      </c>
      <c r="D82" s="48" t="s">
        <v>58</v>
      </c>
      <c r="E82" s="156" t="s">
        <v>108</v>
      </c>
      <c r="F82" s="86">
        <v>240</v>
      </c>
      <c r="G82" s="54">
        <v>44.2</v>
      </c>
      <c r="H82" s="105"/>
      <c r="I82" s="105"/>
    </row>
    <row r="83" spans="1:9" s="3" customFormat="1" ht="18" customHeight="1" thickBot="1">
      <c r="A83" s="192"/>
      <c r="B83" s="191"/>
      <c r="C83" s="160">
        <v>901</v>
      </c>
      <c r="D83" s="136" t="s">
        <v>58</v>
      </c>
      <c r="E83" s="157" t="s">
        <v>108</v>
      </c>
      <c r="F83" s="161">
        <v>240</v>
      </c>
      <c r="G83" s="54">
        <v>850</v>
      </c>
      <c r="H83" s="127">
        <v>25</v>
      </c>
      <c r="I83" s="75">
        <v>15</v>
      </c>
    </row>
    <row r="84" spans="1:9" s="3" customFormat="1" ht="17.25" customHeight="1" thickBot="1">
      <c r="A84" s="192"/>
      <c r="B84" s="191"/>
      <c r="C84" s="160">
        <v>901</v>
      </c>
      <c r="D84" s="136" t="s">
        <v>58</v>
      </c>
      <c r="E84" s="135" t="s">
        <v>108</v>
      </c>
      <c r="F84" s="161">
        <v>240</v>
      </c>
      <c r="G84" s="54">
        <v>1652.77</v>
      </c>
      <c r="H84" s="117">
        <f>H83</f>
        <v>25</v>
      </c>
      <c r="I84" s="57">
        <f>I83</f>
        <v>15</v>
      </c>
    </row>
    <row r="85" spans="1:9" s="3" customFormat="1" ht="11.25" customHeight="1" thickBot="1">
      <c r="A85" s="192"/>
      <c r="B85" s="191"/>
      <c r="C85" s="160">
        <v>901</v>
      </c>
      <c r="D85" s="136" t="s">
        <v>58</v>
      </c>
      <c r="E85" s="135" t="s">
        <v>108</v>
      </c>
      <c r="F85" s="161">
        <v>240</v>
      </c>
      <c r="G85" s="54">
        <v>65</v>
      </c>
      <c r="H85" s="117"/>
      <c r="I85" s="57"/>
    </row>
    <row r="86" spans="1:9" s="3" customFormat="1" ht="17.25" customHeight="1" thickBot="1">
      <c r="A86" s="192"/>
      <c r="B86" s="191"/>
      <c r="C86" s="160">
        <v>901</v>
      </c>
      <c r="D86" s="136" t="s">
        <v>58</v>
      </c>
      <c r="E86" s="135" t="s">
        <v>108</v>
      </c>
      <c r="F86" s="161">
        <v>244</v>
      </c>
      <c r="G86" s="54">
        <v>1</v>
      </c>
      <c r="H86" s="117"/>
      <c r="I86" s="57"/>
    </row>
    <row r="87" spans="1:9" s="3" customFormat="1" ht="16.5" customHeight="1" thickBot="1">
      <c r="A87" s="193"/>
      <c r="B87" s="191"/>
      <c r="C87" s="164">
        <v>901</v>
      </c>
      <c r="D87" s="165" t="s">
        <v>58</v>
      </c>
      <c r="E87" s="166" t="s">
        <v>108</v>
      </c>
      <c r="F87" s="167">
        <v>240</v>
      </c>
      <c r="G87" s="68">
        <v>103</v>
      </c>
      <c r="H87" s="117"/>
      <c r="I87" s="57"/>
    </row>
    <row r="88" spans="1:9" s="3" customFormat="1" ht="16.5" customHeight="1" thickBot="1">
      <c r="A88" s="168"/>
      <c r="B88" s="224"/>
      <c r="C88" s="170">
        <v>901</v>
      </c>
      <c r="D88" s="136" t="s">
        <v>58</v>
      </c>
      <c r="E88" s="135" t="s">
        <v>108</v>
      </c>
      <c r="F88" s="136">
        <v>850</v>
      </c>
      <c r="G88" s="127">
        <v>10</v>
      </c>
      <c r="H88" s="117"/>
      <c r="I88" s="57"/>
    </row>
    <row r="89" spans="1:9" s="3" customFormat="1" ht="16.5" customHeight="1" thickBot="1">
      <c r="A89" s="168"/>
      <c r="B89" s="225"/>
      <c r="C89" s="136">
        <v>901</v>
      </c>
      <c r="D89" s="136" t="s">
        <v>58</v>
      </c>
      <c r="E89" s="135" t="s">
        <v>141</v>
      </c>
      <c r="F89" s="136">
        <v>244</v>
      </c>
      <c r="G89" s="127">
        <v>1262.63</v>
      </c>
      <c r="H89" s="117"/>
      <c r="I89" s="57"/>
    </row>
    <row r="90" spans="1:9" s="3" customFormat="1" ht="16.5" customHeight="1" thickBot="1">
      <c r="A90" s="168"/>
      <c r="B90" s="225"/>
      <c r="C90" s="136">
        <v>901</v>
      </c>
      <c r="D90" s="136" t="s">
        <v>58</v>
      </c>
      <c r="E90" s="135" t="s">
        <v>142</v>
      </c>
      <c r="F90" s="136">
        <v>244</v>
      </c>
      <c r="G90" s="127">
        <v>115.37</v>
      </c>
      <c r="H90" s="117"/>
      <c r="I90" s="57"/>
    </row>
    <row r="91" spans="1:11" s="3" customFormat="1" ht="25.5" customHeight="1" thickBot="1">
      <c r="A91" s="169"/>
      <c r="B91" s="226"/>
      <c r="C91" s="209"/>
      <c r="D91" s="209"/>
      <c r="E91" s="209"/>
      <c r="F91" s="210"/>
      <c r="G91" s="57">
        <f>G80+G81+G82+G83+G84+G85+G86+G87+G88+G89+G90</f>
        <v>9600.97</v>
      </c>
      <c r="H91" s="57" t="e">
        <f>#REF!</f>
        <v>#REF!</v>
      </c>
      <c r="I91" s="57" t="e">
        <f>#REF!</f>
        <v>#REF!</v>
      </c>
      <c r="J91" s="123"/>
      <c r="K91" s="123"/>
    </row>
    <row r="92" spans="1:9" s="3" customFormat="1" ht="18" customHeight="1" thickBot="1">
      <c r="A92" s="217" t="s">
        <v>22</v>
      </c>
      <c r="B92" s="218"/>
      <c r="C92" s="218"/>
      <c r="D92" s="218"/>
      <c r="E92" s="218"/>
      <c r="F92" s="219"/>
      <c r="G92" s="52">
        <f>G73+G60+G58+G39+G32+G17</f>
        <v>39698.11</v>
      </c>
      <c r="H92" s="52" t="e">
        <f>H17+H48+H58+H73+#REF!+#REF!+#REF!+#REF!+#REF!+#REF!+#REF!+#REF!+#REF!+#REF!+#REF!+#REF!</f>
        <v>#REF!</v>
      </c>
      <c r="I92" s="52" t="e">
        <f>I17+I48+I58+I73+#REF!+#REF!+#REF!+#REF!+#REF!+#REF!+#REF!+#REF!+#REF!+#REF!+#REF!+#REF!</f>
        <v>#REF!</v>
      </c>
    </row>
    <row r="93" spans="1:9" ht="15" customHeight="1">
      <c r="A93" s="40"/>
      <c r="B93" s="41"/>
      <c r="C93" s="40"/>
      <c r="D93" s="40"/>
      <c r="E93" s="40"/>
      <c r="F93" s="7"/>
      <c r="G93" s="76"/>
      <c r="H93" s="76"/>
      <c r="I93" s="76"/>
    </row>
    <row r="94" spans="1:9" ht="12.75" customHeight="1" hidden="1">
      <c r="A94" s="40"/>
      <c r="B94" s="41"/>
      <c r="C94" s="40"/>
      <c r="D94" s="40"/>
      <c r="E94" s="42"/>
      <c r="F94" s="42"/>
      <c r="G94" s="42"/>
      <c r="H94" s="42"/>
      <c r="I94" s="42"/>
    </row>
    <row r="95" spans="3:9" ht="20.25" customHeight="1" hidden="1">
      <c r="C95" s="3"/>
      <c r="D95" s="6"/>
      <c r="E95" s="4"/>
      <c r="F95" s="4"/>
      <c r="G95" s="69"/>
      <c r="H95" s="69"/>
      <c r="I95" s="69"/>
    </row>
    <row r="96" spans="1:9" ht="35.25" customHeight="1">
      <c r="A96" s="230" t="s">
        <v>77</v>
      </c>
      <c r="B96" s="230"/>
      <c r="C96" s="35"/>
      <c r="D96" s="36"/>
      <c r="E96" s="37"/>
      <c r="F96" s="37" t="s">
        <v>78</v>
      </c>
      <c r="G96" s="94"/>
      <c r="H96" s="216" t="s">
        <v>16</v>
      </c>
      <c r="I96" s="216"/>
    </row>
    <row r="97" spans="1:9" ht="21.75" customHeight="1">
      <c r="A97" s="33"/>
      <c r="B97" s="34"/>
      <c r="C97" s="35"/>
      <c r="D97" s="118"/>
      <c r="E97" s="35"/>
      <c r="F97" s="35"/>
      <c r="G97" s="94"/>
      <c r="H97" s="94"/>
      <c r="I97" s="94"/>
    </row>
    <row r="98" spans="4:9" ht="12.75">
      <c r="D98" s="2"/>
      <c r="E98" s="3"/>
      <c r="F98" s="2"/>
      <c r="G98" s="70"/>
      <c r="H98" s="70" t="e">
        <f>H50+H74+#REF!+#REF!+#REF!+#REF!+#REF!+#REF!</f>
        <v>#REF!</v>
      </c>
      <c r="I98" s="70" t="e">
        <f>I50+I74+#REF!+#REF!+#REF!+#REF!+#REF!+#REF!</f>
        <v>#REF!</v>
      </c>
    </row>
    <row r="99" spans="7:9" ht="12.75">
      <c r="G99" s="92"/>
      <c r="H99" s="92" t="e">
        <f>H59+#REF!+#REF!+#REF!+H60+H62+H67+H68+H75+#REF!+#REF!+#REF!+#REF!+#REF!+#REF!+#REF!+#REF!+#REF!+#REF!+#REF!+#REF!+#REF!+#REF!+#REF!+#REF!+#REF!+#REF!+#REF!+#REF!+#REF!+#REF!+#REF!+#REF!+#REF!+#REF!+#REF!+#REF!+#REF!+#REF!+#REF!+#REF!+#REF!+#REF!+#REF!</f>
        <v>#REF!</v>
      </c>
      <c r="I99" s="92" t="e">
        <f>I59+#REF!+#REF!+#REF!+I60+I62+I67+I68+I75+#REF!+#REF!+#REF!+#REF!+#REF!+#REF!+#REF!+#REF!+#REF!+#REF!+#REF!+#REF!+#REF!+#REF!+#REF!+#REF!+#REF!+#REF!+#REF!+#REF!+#REF!+#REF!+#REF!+#REF!+#REF!+#REF!+#REF!+#REF!+#REF!+#REF!+#REF!+#REF!+#REF!+#REF!+#REF!</f>
        <v>#REF!</v>
      </c>
    </row>
    <row r="100" spans="5:9" ht="12.75">
      <c r="E100" s="69"/>
      <c r="G100" s="92"/>
      <c r="H100" s="92" t="e">
        <f>H17-#REF!+H64+#REF!+#REF!+#REF!+#REF!+#REF!+#REF!+#REF!+#REF!+#REF!+#REF!+#REF!+#REF!+#REF!+#REF!</f>
        <v>#REF!</v>
      </c>
      <c r="I100" s="92" t="e">
        <f>I17-#REF!+I64+#REF!+#REF!+#REF!+#REF!+#REF!+#REF!+#REF!+#REF!+#REF!+#REF!+#REF!+#REF!+#REF!+#REF!</f>
        <v>#REF!</v>
      </c>
    </row>
    <row r="101" spans="7:9" ht="12.75">
      <c r="G101" s="92"/>
      <c r="H101" s="92" t="e">
        <f>#REF!+H48-H50+H65+#REF!+#REF!+#REF!+#REF!+#REF!+#REF!</f>
        <v>#REF!</v>
      </c>
      <c r="I101" s="92" t="e">
        <f>#REF!+I48-I50+I65+#REF!+#REF!+#REF!+#REF!+#REF!+#REF!</f>
        <v>#REF!</v>
      </c>
    </row>
    <row r="102" spans="5:9" ht="12.75">
      <c r="E102" s="106"/>
      <c r="F102" s="13"/>
      <c r="G102" s="107"/>
      <c r="H102" s="107" t="e">
        <f>H98+H99+H100+H101</f>
        <v>#REF!</v>
      </c>
      <c r="I102" s="107" t="e">
        <f>I98+I99+I100+I101</f>
        <v>#REF!</v>
      </c>
    </row>
    <row r="103" spans="5:9" ht="12.75">
      <c r="E103" s="123"/>
      <c r="F103" s="123"/>
      <c r="G103" s="123"/>
      <c r="H103" s="109"/>
      <c r="I103" s="109">
        <v>4000</v>
      </c>
    </row>
    <row r="104" spans="5:9" ht="12.75">
      <c r="E104" s="123"/>
      <c r="F104" s="123"/>
      <c r="G104" s="123"/>
      <c r="H104" s="109"/>
      <c r="I104" s="109"/>
    </row>
    <row r="105" spans="5:9" ht="12.75">
      <c r="E105" s="123"/>
      <c r="F105" s="123"/>
      <c r="G105" s="123"/>
      <c r="H105" s="109"/>
      <c r="I105" s="109"/>
    </row>
    <row r="106" spans="5:9" ht="12.75">
      <c r="E106" s="123"/>
      <c r="F106" s="123"/>
      <c r="G106" s="123"/>
      <c r="H106" s="109">
        <v>5922.50437</v>
      </c>
      <c r="I106" s="109">
        <v>5922.50437</v>
      </c>
    </row>
    <row r="107" spans="5:9" ht="12.75">
      <c r="E107" s="124"/>
      <c r="F107" s="124"/>
      <c r="G107" s="124"/>
      <c r="H107" s="110">
        <f>H103+H104+H105+H106</f>
        <v>5922.50437</v>
      </c>
      <c r="I107" s="110">
        <f>I103+I104+I105+I106</f>
        <v>9922.504369999999</v>
      </c>
    </row>
    <row r="109" spans="8:9" ht="12.75">
      <c r="H109" s="1">
        <v>33254.5</v>
      </c>
      <c r="I109" s="1">
        <v>33247.2</v>
      </c>
    </row>
    <row r="110" spans="8:9" ht="12.75">
      <c r="H110" s="1">
        <v>469138</v>
      </c>
      <c r="I110" s="1">
        <v>469768</v>
      </c>
    </row>
    <row r="111" spans="8:9" ht="12.75">
      <c r="H111" s="1">
        <v>94.6</v>
      </c>
      <c r="I111" s="1">
        <v>94.6</v>
      </c>
    </row>
    <row r="112" spans="5:9" ht="12.75">
      <c r="E112" s="13"/>
      <c r="F112" s="13"/>
      <c r="G112" s="13"/>
      <c r="H112" s="13">
        <f>H109+H110+H111</f>
        <v>502487.1</v>
      </c>
      <c r="I112" s="13">
        <f>I109+I110+I111</f>
        <v>503109.8</v>
      </c>
    </row>
    <row r="114" spans="7:9" ht="12.75">
      <c r="G114" s="93"/>
      <c r="H114" s="93" t="e">
        <f>H98</f>
        <v>#REF!</v>
      </c>
      <c r="I114" s="93" t="e">
        <f>I98</f>
        <v>#REF!</v>
      </c>
    </row>
    <row r="115" spans="5:9" ht="12.75">
      <c r="E115" s="124"/>
      <c r="F115" s="124"/>
      <c r="G115" s="125"/>
      <c r="H115" s="108" t="e">
        <f aca="true" t="shared" si="0" ref="H115:I117">H99+H103+H109</f>
        <v>#REF!</v>
      </c>
      <c r="I115" s="108" t="e">
        <f t="shared" si="0"/>
        <v>#REF!</v>
      </c>
    </row>
    <row r="116" spans="7:9" ht="12.75">
      <c r="G116" s="93"/>
      <c r="H116" s="92" t="e">
        <f t="shared" si="0"/>
        <v>#REF!</v>
      </c>
      <c r="I116" s="92" t="e">
        <f t="shared" si="0"/>
        <v>#REF!</v>
      </c>
    </row>
    <row r="117" spans="5:9" ht="12.75">
      <c r="E117" s="123"/>
      <c r="F117" s="123"/>
      <c r="G117" s="126"/>
      <c r="H117" s="111" t="e">
        <f t="shared" si="0"/>
        <v>#REF!</v>
      </c>
      <c r="I117" s="111" t="e">
        <f t="shared" si="0"/>
        <v>#REF!</v>
      </c>
    </row>
    <row r="118" spans="8:9" ht="12.75">
      <c r="H118" s="1">
        <f>H106</f>
        <v>5922.50437</v>
      </c>
      <c r="I118" s="1">
        <f>I106</f>
        <v>5922.50437</v>
      </c>
    </row>
    <row r="119" spans="5:9" ht="12.75">
      <c r="E119" s="13"/>
      <c r="F119" s="13"/>
      <c r="G119" s="112"/>
      <c r="H119" s="112" t="e">
        <f>H114+H115+H116+H117+H118</f>
        <v>#REF!</v>
      </c>
      <c r="I119" s="112" t="e">
        <f>I114+I115+I116+I117+I118</f>
        <v>#REF!</v>
      </c>
    </row>
  </sheetData>
  <sheetProtection/>
  <autoFilter ref="C1:C98"/>
  <mergeCells count="50">
    <mergeCell ref="B36:B37"/>
    <mergeCell ref="C19:F19"/>
    <mergeCell ref="B77:B79"/>
    <mergeCell ref="C35:F35"/>
    <mergeCell ref="A96:B96"/>
    <mergeCell ref="A62:A66"/>
    <mergeCell ref="A80:A87"/>
    <mergeCell ref="B80:B87"/>
    <mergeCell ref="A36:A37"/>
    <mergeCell ref="A33:A35"/>
    <mergeCell ref="B88:B91"/>
    <mergeCell ref="A55:A57"/>
    <mergeCell ref="B55:B57"/>
    <mergeCell ref="A77:A79"/>
    <mergeCell ref="H15:H16"/>
    <mergeCell ref="I15:I16"/>
    <mergeCell ref="C79:F79"/>
    <mergeCell ref="B41:B45"/>
    <mergeCell ref="C47:F47"/>
    <mergeCell ref="C54:F54"/>
    <mergeCell ref="C37:F37"/>
    <mergeCell ref="C40:F40"/>
    <mergeCell ref="C45:F45"/>
    <mergeCell ref="A38:A40"/>
    <mergeCell ref="H96:I96"/>
    <mergeCell ref="A92:F92"/>
    <mergeCell ref="C57:F57"/>
    <mergeCell ref="C76:F76"/>
    <mergeCell ref="C66:F66"/>
    <mergeCell ref="C91:F91"/>
    <mergeCell ref="A11:G11"/>
    <mergeCell ref="A15:A16"/>
    <mergeCell ref="B15:B16"/>
    <mergeCell ref="G15:G16"/>
    <mergeCell ref="C15:F15"/>
    <mergeCell ref="A50:A54"/>
    <mergeCell ref="B50:B54"/>
    <mergeCell ref="B46:B47"/>
    <mergeCell ref="A46:A47"/>
    <mergeCell ref="C31:F31"/>
    <mergeCell ref="A74:A76"/>
    <mergeCell ref="B74:B76"/>
    <mergeCell ref="B62:B66"/>
    <mergeCell ref="A18:A19"/>
    <mergeCell ref="B18:B19"/>
    <mergeCell ref="B20:B31"/>
    <mergeCell ref="A20:A31"/>
    <mergeCell ref="A41:A45"/>
    <mergeCell ref="B38:B40"/>
    <mergeCell ref="B33:B35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2023-06-26T00:32:14Z</cp:lastPrinted>
  <dcterms:created xsi:type="dcterms:W3CDTF">2004-04-09T11:06:15Z</dcterms:created>
  <dcterms:modified xsi:type="dcterms:W3CDTF">2023-07-03T05:54:23Z</dcterms:modified>
  <cp:category/>
  <cp:version/>
  <cp:contentType/>
  <cp:contentStatus/>
</cp:coreProperties>
</file>