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firstSheet="3" activeTab="3"/>
  </bookViews>
  <sheets>
    <sheet name="Доходы" sheetId="1" r:id="rId1"/>
    <sheet name="Расходы" sheetId="2" r:id="rId2"/>
    <sheet name="Дефицит" sheetId="3" r:id="rId3"/>
    <sheet name="Администраторы источников" sheetId="4" r:id="rId4"/>
  </sheets>
  <definedNames>
    <definedName name="_xlnm.Print_Area" localSheetId="3">'Администраторы источников'!$A$1:$D$56</definedName>
    <definedName name="_xlnm.Print_Area" localSheetId="2">'Дефицит'!$A$1:$E$36</definedName>
    <definedName name="_xlnm.Print_Area" localSheetId="0">'Доходы'!$A$1:$F$65</definedName>
    <definedName name="_xlnm.Print_Area" localSheetId="1">'Расходы'!$A$1:$K$30</definedName>
  </definedNames>
  <calcPr fullCalcOnLoad="1"/>
</workbook>
</file>

<file path=xl/sharedStrings.xml><?xml version="1.0" encoding="utf-8"?>
<sst xmlns="http://schemas.openxmlformats.org/spreadsheetml/2006/main" count="245" uniqueCount="223">
  <si>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</si>
  <si>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</si>
  <si>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</si>
  <si>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</si>
  <si>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</si>
  <si>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</si>
  <si>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Национальная экономика</t>
  </si>
  <si>
    <t>08</t>
  </si>
  <si>
    <t>Жилищно-коммунальное хозяйство</t>
  </si>
  <si>
    <t>05</t>
  </si>
  <si>
    <t>тыс.руб.</t>
  </si>
  <si>
    <t>поселения Мишелевского</t>
  </si>
  <si>
    <t>муниципального образования</t>
  </si>
  <si>
    <t>Налог на доходы физических лиц</t>
  </si>
  <si>
    <t>Итого доходов:</t>
  </si>
  <si>
    <t>к решению Думы городского</t>
  </si>
  <si>
    <t>Увеличение остатков средств бюджетов</t>
  </si>
  <si>
    <t>Уменьшение остатков средств бюджетов</t>
  </si>
  <si>
    <t>2009 год</t>
  </si>
  <si>
    <t>2010 год</t>
  </si>
  <si>
    <t>тыс. руб.</t>
  </si>
  <si>
    <t xml:space="preserve"> </t>
  </si>
  <si>
    <t>Функциональная статья</t>
  </si>
  <si>
    <t xml:space="preserve">Социальная политика </t>
  </si>
  <si>
    <t>ИТОГО РАСХОДОВ</t>
  </si>
  <si>
    <t>Распределение расходов бюджета</t>
  </si>
  <si>
    <t>В.П. Громов</t>
  </si>
  <si>
    <t>Налог на имущество физических лиц</t>
  </si>
  <si>
    <t>Земельный налог</t>
  </si>
  <si>
    <t xml:space="preserve">Глава администрации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</si>
  <si>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</si>
  <si>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</si>
  <si>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Бюджеты городских и сельских поселений</t>
  </si>
  <si>
    <t>по разделам  классификации расходов</t>
  </si>
  <si>
    <t>бюджетов Российской Федерации</t>
  </si>
  <si>
    <t>раздел</t>
  </si>
  <si>
    <t>Приложение № 4</t>
  </si>
  <si>
    <t>Наименование КВД</t>
  </si>
  <si>
    <t>КОСГУ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</si>
  <si>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</si>
  <si>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</si>
  <si>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</si>
  <si>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 частных нотариусов и других лиц, занимающихся частной практикой (взыскания)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</si>
  <si>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</si>
  <si>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</si>
  <si>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</si>
  <si>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Бюджетные назначения 2008 год</t>
  </si>
  <si>
    <t>КВД</t>
  </si>
  <si>
    <t>Налоговые и неналоговые доходы</t>
  </si>
  <si>
    <t>Безвозмездные поступления</t>
  </si>
  <si>
    <t>Налоги на имущество</t>
  </si>
  <si>
    <t>руб.</t>
  </si>
  <si>
    <t>Код строки</t>
  </si>
  <si>
    <t>Код источника финансирования по КИВФ,КИВнФ</t>
  </si>
  <si>
    <t>Утверждено бюджеты городских и сельских поселений</t>
  </si>
  <si>
    <t>Источники финансирования дефицита бюджетов - всего</t>
  </si>
  <si>
    <t>ИСТОЧНИКИ ВНУТРЕННЕГО ФИНАНСИРОВАНИЯ ДЕФИЦИТОВ  БЮДЖЕТОВ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</si>
  <si>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</si>
  <si>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</si>
  <si>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поселений в валюте Российской  Федерации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</si>
  <si>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</si>
  <si>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</si>
  <si>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</si>
  <si>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Изменение остатков средств на счетах по учету  средств бюджета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</si>
  <si>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</si>
  <si>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</si>
  <si>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</si>
  <si>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</si>
  <si>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от 02.04.2008г. № 20</t>
  </si>
  <si>
    <t>Субсидия в целях софинансирования расходных обязательств в границах муниципального образования электро-, тепло-, водоснабжения населения, снабжения населения топливом на проведение плановых и предупредительных мероприятий по подготовке объектов ЖКХ к отопительному сезону 2008-2009 гг.</t>
  </si>
  <si>
    <t>Субсидия в целях софинансирования расходных обязательств по выплате заработной платы с начислениями на нее работникам учреждений бюджетной сферы, находящихся в ведении органов местного самоуправления поселений Иркутской области</t>
  </si>
  <si>
    <t>Прочие неналоговые доходы</t>
  </si>
  <si>
    <t>Прочие неналоговые доходы бюджетов поселений</t>
  </si>
  <si>
    <t>Глава администрации</t>
  </si>
  <si>
    <t>Гл. админист-ратор</t>
  </si>
  <si>
    <t>расходы+погашение кредитов</t>
  </si>
  <si>
    <t>доходы+получение кредитов</t>
  </si>
  <si>
    <t>остатки прошлого года</t>
  </si>
  <si>
    <t>погашение кредитов</t>
  </si>
  <si>
    <t>901 90  00  00  00  00  0000  000</t>
  </si>
  <si>
    <t>901 01  00  00  00  00  0000  000</t>
  </si>
  <si>
    <t>901 01  02  00  00  00  0000  000</t>
  </si>
  <si>
    <t>901 01  02  00  00  00  0000  700</t>
  </si>
  <si>
    <t>901 01  02  00  00  10  0000  710</t>
  </si>
  <si>
    <t>901 01  03  00  00  00  0000  000</t>
  </si>
  <si>
    <t>901 01  03  00  00  00  0000  800</t>
  </si>
  <si>
    <t>901 01  03  00  00  10  0000  810</t>
  </si>
  <si>
    <t>901 01  05  00  00  00  0000  000</t>
  </si>
  <si>
    <t>901 01  05  00  00  00  0000  500</t>
  </si>
  <si>
    <t>901 01  05  00  00  00  0000  600</t>
  </si>
  <si>
    <t>901 01  05  02  01  00  0000  510</t>
  </si>
  <si>
    <t>901 01  05  02  01  10  0000  510</t>
  </si>
  <si>
    <t>901 01  05  02  01  00  0000  610</t>
  </si>
  <si>
    <t>901 01  05  02  01  10  0000  610</t>
  </si>
  <si>
    <t>получение=погашение кредита+(дефицит-остатки прошлого года)</t>
  </si>
  <si>
    <t xml:space="preserve">к решению Думы </t>
  </si>
  <si>
    <t xml:space="preserve">поселения </t>
  </si>
  <si>
    <t>к решению Думы</t>
  </si>
  <si>
    <t>Кредиты кредитных организаций в валюте Российской Федерации</t>
  </si>
  <si>
    <t>01 03 00 00 00 0000 000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</si>
  <si>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</si>
  <si>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</si>
  <si>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</si>
  <si>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10804000010000 </t>
  </si>
  <si>
    <t xml:space="preserve"> 10800000000000</t>
  </si>
  <si>
    <t xml:space="preserve"> 10804020010000 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</si>
  <si>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</si>
  <si>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</si>
  <si>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</si>
  <si>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</si>
  <si>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10900000000000</t>
  </si>
  <si>
    <t xml:space="preserve"> 10904050000000 </t>
  </si>
  <si>
    <t xml:space="preserve">10904050100000 </t>
  </si>
  <si>
    <t xml:space="preserve"> 10904000000000 </t>
  </si>
  <si>
    <t xml:space="preserve"> 11109000000000</t>
  </si>
  <si>
    <t xml:space="preserve"> 11109040000000 </t>
  </si>
  <si>
    <t>11109045100000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</si>
  <si>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</si>
  <si>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</si>
  <si>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</si>
  <si>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  ДОХОДЫ ОТ ИСПОЛЬЗОВАНИЯ ИМУЩЕСТВА, НАХОДЯЩЕГОСЯ В ГОСУДАРСТВЕННОЙ И МУНИЦИПАЛЬНОЙ СОБСТВЕННОСТИ</t>
  </si>
  <si>
    <t>11100000000000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</si>
  <si>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</si>
  <si>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</si>
  <si>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 xml:space="preserve">11300000000000 </t>
  </si>
  <si>
    <t xml:space="preserve"> 11303000000000 </t>
  </si>
  <si>
    <t xml:space="preserve">11303050100000 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</si>
  <si>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</si>
  <si>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и компенсации затрат государства</t>
  </si>
  <si>
    <t xml:space="preserve">  Прочие доходы от оказания платных услуг получателями средств бюджетов поселений и компенсации затрат бюджетов поселений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</si>
  <si>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</si>
  <si>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11105020000000</t>
  </si>
  <si>
    <t>Сумма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</si>
  <si>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</si>
  <si>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</si>
  <si>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</si>
  <si>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</si>
  <si>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</si>
  <si>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Дотации бюджетам поселений на выравнивание уровня бюджетной обеспеченности (областной бюджет)</t>
  </si>
  <si>
    <t xml:space="preserve">Приложение №4 </t>
  </si>
  <si>
    <t>Тельминского муниципального образования</t>
  </si>
  <si>
    <t xml:space="preserve">городского поселения </t>
  </si>
  <si>
    <t>М.А.Ерофеев</t>
  </si>
  <si>
    <t xml:space="preserve"> Тельминского муниципального образования</t>
  </si>
  <si>
    <t>Глава администрации городского поселения</t>
  </si>
  <si>
    <t>Администрация городского поселения</t>
  </si>
  <si>
    <t>План по  доходам на 2011 год</t>
  </si>
  <si>
    <t>Бюджетные назначения 2011 год</t>
  </si>
  <si>
    <t>Национальная безопасность и правоохранительная деятельность</t>
  </si>
  <si>
    <t>03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</si>
  <si>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</si>
  <si>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</si>
  <si>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</si>
  <si>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субъектов Российской Федерации и муниципальных образований</t>
  </si>
  <si>
    <t xml:space="preserve"> Источники внутреннего финансирования дефицита бюджета Тельминского муниципального образования на 2011 год</t>
  </si>
  <si>
    <t>Тельминского  муниципального образования</t>
  </si>
  <si>
    <t>городского  поселения</t>
  </si>
  <si>
    <t>Субвенции бюджетам поселений на выполнение передаваемых полномочий субъектов РФ</t>
  </si>
  <si>
    <t>от 29.12.2010 г. №146</t>
  </si>
  <si>
    <t>от 29.12.2010 г.№146</t>
  </si>
  <si>
    <t>Приложение № 2</t>
  </si>
  <si>
    <t>от 29.12.2010 г №146</t>
  </si>
  <si>
    <t xml:space="preserve">Приложение №5 </t>
  </si>
  <si>
    <t>Невыясненные поступления,зачисляемые в бюджеты поселений</t>
  </si>
  <si>
    <t>Прочие субсидии бюджетам поселений</t>
  </si>
  <si>
    <t>Перечисления из бюджетов поселений(вбюджеты поселений) для осуществления возврата(зачета) излишне уплаченных или излишне взысканных сумм налогов, сборов и иных платежей,а также суммы</t>
  </si>
  <si>
    <t xml:space="preserve">                        к Проекту Решения Думы</t>
  </si>
  <si>
    <t>01 00 0000 00 0000 000</t>
  </si>
  <si>
    <t>ИСТОЧНИКИ ВНУТРЕННЕГО ФИНАНСИРОВАНИЯ ДЕФИЦИТОВ БЮДЖЕТОВ</t>
  </si>
  <si>
    <t>01 02 0000 00 0000 000</t>
  </si>
  <si>
    <t>01 02 0000 00 0000 700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</si>
  <si>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</si>
  <si>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</si>
  <si>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</si>
  <si>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</si>
  <si>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</si>
  <si>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</si>
  <si>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</si>
  <si>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</si>
  <si>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</si>
  <si>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</si>
  <si>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</si>
  <si>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</si>
  <si>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</si>
  <si>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</si>
  <si>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</si>
  <si>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</si>
  <si>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</si>
  <si>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</si>
  <si>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</si>
  <si>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</si>
  <si>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</si>
  <si>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</si>
  <si>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</si>
  <si>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</si>
  <si>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</si>
  <si>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</si>
  <si>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</si>
  <si>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</si>
  <si>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Код администратора</t>
  </si>
  <si>
    <t>Код</t>
  </si>
  <si>
    <t>Наименование кода группы, подгруппы, статьи, подвида, аналитической группы вида источников финансирования дефицитов бюджетов</t>
  </si>
  <si>
    <t>01 02 0000 00 0000 800</t>
  </si>
  <si>
    <t>01 02 0000 13 0000 810</t>
  </si>
  <si>
    <t>Погашение бюджетами городских поселений кредитов от  кредитных организаций в валюте Российской Федерации</t>
  </si>
  <si>
    <t>01 02 0000 13  0000 710</t>
  </si>
  <si>
    <t>Получение кредитов от кредитных организаций бюджетами городских поселений в валюте Российской Федерации</t>
  </si>
  <si>
    <t>01 03 01 00 13 0000 810</t>
  </si>
  <si>
    <t>Погашение бюджетами городских поселений от других бюджетов бюджетной системы Российской Федерации в валюте Российской Федерации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</si>
  <si>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</si>
  <si>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</si>
  <si>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 средств
бюджетов городских поселений</t>
  </si>
  <si>
    <t>01 05 02 01 13 0000 610</t>
  </si>
  <si>
    <t>01 06 05 02 13 0000 540</t>
  </si>
  <si>
    <t>Предоставление бюджетных кредитов другим бюджетам бюджетной системы Российской Федерации из бюджетов городских поселений в валюте Российской Федерации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</si>
  <si>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</si>
  <si>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</si>
  <si>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 xml:space="preserve">городского поселения        </t>
  </si>
  <si>
    <t>Администрация городского поселения  Тельминского муниципального образования</t>
  </si>
  <si>
    <t>Перечень главных администраторов источников финансирования дефицита Тельминского муниципального образования</t>
  </si>
  <si>
    <t>Глава администрации городского поселения Тельминского муниципального образования</t>
  </si>
  <si>
    <t xml:space="preserve">                        Приложение  5</t>
  </si>
  <si>
    <t xml:space="preserve">                        от   .12.2019г.№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</si>
</sst>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Calibri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vertAlign val="superscript"/>
      <sz val="16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 horizontal="right"/>
    </xf>
    <xf numFmtId="0" fontId="12" fillId="0" borderId="10" xfId="54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8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1" fontId="20" fillId="32" borderId="10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vertical="top" wrapText="1"/>
    </xf>
    <xf numFmtId="49" fontId="20" fillId="32" borderId="10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center"/>
    </xf>
    <xf numFmtId="173" fontId="19" fillId="32" borderId="10" xfId="0" applyNumberFormat="1" applyFont="1" applyFill="1" applyBorder="1" applyAlignment="1">
      <alignment horizontal="right" vertical="center" wrapText="1"/>
    </xf>
    <xf numFmtId="173" fontId="17" fillId="32" borderId="10" xfId="0" applyNumberFormat="1" applyFont="1" applyFill="1" applyBorder="1" applyAlignment="1">
      <alignment vertical="center" wrapText="1"/>
    </xf>
    <xf numFmtId="173" fontId="20" fillId="32" borderId="10" xfId="0" applyNumberFormat="1" applyFont="1" applyFill="1" applyBorder="1" applyAlignment="1">
      <alignment vertical="center" wrapText="1"/>
    </xf>
    <xf numFmtId="173" fontId="18" fillId="32" borderId="10" xfId="0" applyNumberFormat="1" applyFont="1" applyFill="1" applyBorder="1" applyAlignment="1">
      <alignment vertical="center" wrapText="1"/>
    </xf>
    <xf numFmtId="173" fontId="21" fillId="32" borderId="10" xfId="0" applyNumberFormat="1" applyFont="1" applyFill="1" applyBorder="1" applyAlignment="1">
      <alignment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165" fontId="0" fillId="0" borderId="16" xfId="0" applyNumberFormat="1" applyBorder="1" applyAlignment="1">
      <alignment/>
    </xf>
    <xf numFmtId="4" fontId="20" fillId="32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20" fillId="32" borderId="0" xfId="0" applyNumberFormat="1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4" fillId="32" borderId="0" xfId="0" applyFont="1" applyFill="1" applyAlignment="1">
      <alignment/>
    </xf>
    <xf numFmtId="165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24" fillId="32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indent="15"/>
    </xf>
    <xf numFmtId="0" fontId="28" fillId="0" borderId="0" xfId="0" applyFont="1" applyFill="1" applyAlignment="1">
      <alignment horizontal="left" indent="10"/>
    </xf>
    <xf numFmtId="0" fontId="3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49" fontId="3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0" fontId="16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shrinkToFit="1"/>
    </xf>
    <xf numFmtId="1" fontId="18" fillId="32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 wrapText="1" indent="2"/>
    </xf>
    <xf numFmtId="0" fontId="2" fillId="0" borderId="17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left" wrapText="1" indent="2"/>
    </xf>
    <xf numFmtId="49" fontId="30" fillId="0" borderId="10" xfId="0" applyNumberFormat="1" applyFont="1" applyFill="1" applyBorder="1" applyAlignment="1">
      <alignment horizontal="center" shrinkToFit="1"/>
    </xf>
    <xf numFmtId="0" fontId="30" fillId="0" borderId="17" xfId="0" applyFont="1" applyFill="1" applyBorder="1" applyAlignment="1">
      <alignment horizontal="left" wrapText="1" indent="2"/>
    </xf>
    <xf numFmtId="0" fontId="1" fillId="0" borderId="10" xfId="0" applyFont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32" fillId="32" borderId="10" xfId="0" applyFont="1" applyFill="1" applyBorder="1" applyAlignment="1">
      <alignment horizontal="left" vertical="center" wrapText="1"/>
    </xf>
    <xf numFmtId="173" fontId="17" fillId="32" borderId="10" xfId="0" applyNumberFormat="1" applyFont="1" applyFill="1" applyBorder="1" applyAlignment="1">
      <alignment horizontal="right" vertical="center" wrapText="1"/>
    </xf>
    <xf numFmtId="0" fontId="28" fillId="32" borderId="0" xfId="52" applyFont="1" applyFill="1" applyAlignment="1">
      <alignment horizontal="left"/>
      <protection/>
    </xf>
    <xf numFmtId="0" fontId="35" fillId="32" borderId="0" xfId="0" applyFont="1" applyFill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13" fillId="0" borderId="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8" fillId="32" borderId="0" xfId="55" applyFont="1" applyFill="1" applyBorder="1" applyAlignment="1">
      <alignment horizontal="left" vertical="top" wrapText="1"/>
      <protection/>
    </xf>
    <xf numFmtId="0" fontId="28" fillId="32" borderId="0" xfId="0" applyFont="1" applyFill="1" applyAlignment="1">
      <alignment wrapText="1"/>
    </xf>
    <xf numFmtId="0" fontId="28" fillId="32" borderId="0" xfId="52" applyFont="1" applyFill="1" applyAlignment="1">
      <alignment wrapText="1"/>
      <protection/>
    </xf>
    <xf numFmtId="0" fontId="13" fillId="0" borderId="0" xfId="0" applyFont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33" fillId="32" borderId="0" xfId="0" applyFont="1" applyFill="1" applyAlignment="1">
      <alignment horizontal="left" vertical="center" wrapText="1"/>
    </xf>
    <xf numFmtId="0" fontId="34" fillId="32" borderId="0" xfId="0" applyFont="1" applyFill="1" applyAlignment="1">
      <alignment horizontal="left" vertical="center" wrapText="1"/>
    </xf>
    <xf numFmtId="0" fontId="34" fillId="32" borderId="0" xfId="0" applyFont="1" applyFill="1" applyAlignment="1">
      <alignment wrapText="1"/>
    </xf>
    <xf numFmtId="0" fontId="36" fillId="0" borderId="10" xfId="0" applyFont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ЗАПРОС" xfId="54"/>
    <cellStyle name="Обычный_Лист1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H68"/>
  <sheetViews>
    <sheetView zoomScalePageLayoutView="0" workbookViewId="0" topLeftCell="B49">
      <selection activeCell="C60" sqref="C60"/>
    </sheetView>
  </sheetViews>
  <sheetFormatPr defaultColWidth="9.140625" defaultRowHeight="15"/>
  <cols>
    <col min="1" max="1" width="10.57421875" style="0" customWidth="1"/>
    <col min="2" max="2" width="17.28125" style="0" customWidth="1"/>
    <col min="3" max="3" width="70.421875" style="0" customWidth="1"/>
    <col min="4" max="4" width="11.421875" style="0" customWidth="1"/>
    <col min="5" max="5" width="2.421875" style="0" hidden="1" customWidth="1"/>
    <col min="6" max="6" width="13.421875" style="0" customWidth="1"/>
    <col min="7" max="7" width="11.140625" style="0" hidden="1" customWidth="1"/>
    <col min="8" max="8" width="11.57421875" style="0" hidden="1" customWidth="1"/>
  </cols>
  <sheetData>
    <row r="1" ht="15">
      <c r="F1" s="19" t="s">
        <v>160</v>
      </c>
    </row>
    <row r="2" ht="15">
      <c r="F2" s="19" t="s">
        <v>97</v>
      </c>
    </row>
    <row r="3" ht="15">
      <c r="F3" s="19" t="s">
        <v>96</v>
      </c>
    </row>
    <row r="4" ht="15">
      <c r="F4" s="19" t="s">
        <v>12</v>
      </c>
    </row>
    <row r="5" ht="15">
      <c r="F5" s="19" t="s">
        <v>158</v>
      </c>
    </row>
    <row r="6" ht="15">
      <c r="E6" s="19"/>
    </row>
    <row r="7" spans="3:5" ht="20.25">
      <c r="C7" s="62" t="s">
        <v>146</v>
      </c>
      <c r="E7" s="20"/>
    </row>
    <row r="8" spans="3:5" ht="15.75">
      <c r="C8" s="63" t="s">
        <v>145</v>
      </c>
      <c r="E8" s="21"/>
    </row>
    <row r="9" spans="3:5" ht="15.75">
      <c r="C9" s="64" t="s">
        <v>140</v>
      </c>
      <c r="D9" s="22"/>
      <c r="E9" s="22"/>
    </row>
    <row r="10" ht="15.75">
      <c r="F10" s="33" t="s">
        <v>20</v>
      </c>
    </row>
    <row r="11" spans="1:8" ht="40.5" customHeight="1">
      <c r="A11" s="23" t="s">
        <v>74</v>
      </c>
      <c r="B11" s="23" t="s">
        <v>47</v>
      </c>
      <c r="C11" s="23" t="s">
        <v>37</v>
      </c>
      <c r="D11" s="23" t="s">
        <v>38</v>
      </c>
      <c r="E11" s="23" t="s">
        <v>46</v>
      </c>
      <c r="F11" s="23" t="s">
        <v>147</v>
      </c>
      <c r="G11" s="46">
        <v>2010</v>
      </c>
      <c r="H11" s="46">
        <v>2011</v>
      </c>
    </row>
    <row r="12" spans="1:8" ht="31.5" customHeight="1">
      <c r="A12" s="3">
        <v>182</v>
      </c>
      <c r="B12" s="26">
        <v>10000000000000</v>
      </c>
      <c r="C12" s="24" t="s">
        <v>48</v>
      </c>
      <c r="D12" s="28" t="s">
        <v>2</v>
      </c>
      <c r="E12" s="47">
        <f>E13+E20+E40</f>
        <v>3319</v>
      </c>
      <c r="F12" s="47">
        <f>F13+F20+F32+F35+F39+F46+F49</f>
        <v>1646.5</v>
      </c>
      <c r="G12" s="47">
        <f>G13+G20+G40+G49</f>
        <v>1697.0200000000002</v>
      </c>
      <c r="H12" s="47">
        <f>H13+H20+H40+H49</f>
        <v>1817.5084200000001</v>
      </c>
    </row>
    <row r="13" spans="1:8" ht="24" customHeight="1">
      <c r="A13" s="3">
        <v>182</v>
      </c>
      <c r="B13" s="26">
        <v>10102000010000</v>
      </c>
      <c r="C13" s="25" t="s">
        <v>13</v>
      </c>
      <c r="D13" s="29">
        <v>110</v>
      </c>
      <c r="E13" s="48">
        <f>E14+E15+E16+E17+E18+E19</f>
        <v>3104</v>
      </c>
      <c r="F13" s="48">
        <f>F14+F15+F16+F17+F18+F19</f>
        <v>1203</v>
      </c>
      <c r="G13" s="48">
        <f>G14+G15+G16+G17+G18+G19</f>
        <v>1287.21</v>
      </c>
      <c r="H13" s="48">
        <f>H14+H15+H16+H17+H18+H19</f>
        <v>1378.6019099999999</v>
      </c>
    </row>
    <row r="14" spans="1:8" ht="69" customHeight="1">
      <c r="A14" s="3">
        <v>182</v>
      </c>
      <c r="B14" s="26">
        <v>10102021010000</v>
      </c>
      <c r="C14" s="27" t="s">
        <v>133</v>
      </c>
      <c r="D14" s="29">
        <v>110</v>
      </c>
      <c r="E14" s="49">
        <f>2998.5+100</f>
        <v>3098.5</v>
      </c>
      <c r="F14" s="49">
        <v>1150</v>
      </c>
      <c r="G14" s="49">
        <f aca="true" t="shared" si="0" ref="G14:G19">F14+F14*0.07</f>
        <v>1230.5</v>
      </c>
      <c r="H14" s="49">
        <f aca="true" t="shared" si="1" ref="H14:H19">G14+G14*0.071</f>
        <v>1317.8654999999999</v>
      </c>
    </row>
    <row r="15" spans="1:8" ht="76.5" hidden="1">
      <c r="A15" s="3">
        <v>182</v>
      </c>
      <c r="B15" s="26">
        <v>10102021012000</v>
      </c>
      <c r="C15" s="27" t="s">
        <v>39</v>
      </c>
      <c r="D15" s="29">
        <v>110</v>
      </c>
      <c r="E15" s="49">
        <v>1</v>
      </c>
      <c r="F15" s="49">
        <v>0</v>
      </c>
      <c r="G15" s="49">
        <f t="shared" si="0"/>
        <v>0</v>
      </c>
      <c r="H15" s="49">
        <f t="shared" si="1"/>
        <v>0</v>
      </c>
    </row>
    <row r="16" spans="1:8" ht="76.5" hidden="1">
      <c r="A16" s="3">
        <v>182</v>
      </c>
      <c r="B16" s="26">
        <v>10102021013000</v>
      </c>
      <c r="C16" s="27" t="s">
        <v>40</v>
      </c>
      <c r="D16" s="29">
        <v>110</v>
      </c>
      <c r="E16" s="49">
        <v>0.5</v>
      </c>
      <c r="F16" s="49">
        <v>0</v>
      </c>
      <c r="G16" s="49">
        <f t="shared" si="0"/>
        <v>0</v>
      </c>
      <c r="H16" s="49">
        <f t="shared" si="1"/>
        <v>0</v>
      </c>
    </row>
    <row r="17" spans="1:8" ht="71.25" customHeight="1">
      <c r="A17" s="3">
        <v>182</v>
      </c>
      <c r="B17" s="26">
        <v>10102022010000</v>
      </c>
      <c r="C17" s="27" t="s">
        <v>134</v>
      </c>
      <c r="D17" s="29">
        <v>110</v>
      </c>
      <c r="E17" s="49">
        <v>3.8</v>
      </c>
      <c r="F17" s="49">
        <v>53</v>
      </c>
      <c r="G17" s="49">
        <f t="shared" si="0"/>
        <v>56.71</v>
      </c>
      <c r="H17" s="49">
        <f t="shared" si="1"/>
        <v>60.73641</v>
      </c>
    </row>
    <row r="18" spans="1:8" ht="71.25" customHeight="1" hidden="1">
      <c r="A18" s="3">
        <v>182</v>
      </c>
      <c r="B18" s="26">
        <v>10102022012000</v>
      </c>
      <c r="C18" s="27" t="s">
        <v>41</v>
      </c>
      <c r="D18" s="29">
        <v>110</v>
      </c>
      <c r="E18" s="49">
        <v>0.1</v>
      </c>
      <c r="F18" s="49">
        <v>0</v>
      </c>
      <c r="G18" s="49">
        <f t="shared" si="0"/>
        <v>0</v>
      </c>
      <c r="H18" s="49">
        <f t="shared" si="1"/>
        <v>0</v>
      </c>
    </row>
    <row r="19" spans="1:8" ht="71.25" customHeight="1" hidden="1">
      <c r="A19" s="3">
        <v>182</v>
      </c>
      <c r="B19" s="26">
        <v>10102022013000</v>
      </c>
      <c r="C19" s="27" t="s">
        <v>42</v>
      </c>
      <c r="D19" s="29">
        <v>110</v>
      </c>
      <c r="E19" s="49">
        <v>0.1</v>
      </c>
      <c r="F19" s="49">
        <v>0</v>
      </c>
      <c r="G19" s="49">
        <f t="shared" si="0"/>
        <v>0</v>
      </c>
      <c r="H19" s="49">
        <f t="shared" si="1"/>
        <v>0</v>
      </c>
    </row>
    <row r="20" spans="1:8" ht="17.25" customHeight="1">
      <c r="A20" s="3">
        <v>182</v>
      </c>
      <c r="B20" s="26">
        <v>10600000000000</v>
      </c>
      <c r="C20" s="25" t="s">
        <v>50</v>
      </c>
      <c r="D20" s="28" t="s">
        <v>2</v>
      </c>
      <c r="E20" s="48">
        <f>E21+E24+E27</f>
        <v>195</v>
      </c>
      <c r="F20" s="48">
        <f>F21+F27</f>
        <v>351</v>
      </c>
      <c r="G20" s="48">
        <f>G21+G24+G27</f>
        <v>375.57000000000005</v>
      </c>
      <c r="H20" s="48">
        <f>H21+H24+H27</f>
        <v>402.23546999999996</v>
      </c>
    </row>
    <row r="21" spans="1:8" ht="15.75" customHeight="1">
      <c r="A21" s="3">
        <v>182</v>
      </c>
      <c r="B21" s="26">
        <v>10601000000000</v>
      </c>
      <c r="C21" s="23" t="s">
        <v>27</v>
      </c>
      <c r="D21" s="29">
        <v>110</v>
      </c>
      <c r="E21" s="50">
        <f>E22+E23</f>
        <v>95</v>
      </c>
      <c r="F21" s="50">
        <f>F22+F23</f>
        <v>0</v>
      </c>
      <c r="G21" s="50">
        <f>G22+G23</f>
        <v>0</v>
      </c>
      <c r="H21" s="50">
        <f>H22+H23</f>
        <v>0</v>
      </c>
    </row>
    <row r="22" spans="1:8" ht="25.5">
      <c r="A22" s="3">
        <v>182</v>
      </c>
      <c r="B22" s="26">
        <v>10601030100000</v>
      </c>
      <c r="C22" s="27" t="s">
        <v>135</v>
      </c>
      <c r="D22" s="29">
        <v>110</v>
      </c>
      <c r="E22" s="49">
        <v>93</v>
      </c>
      <c r="F22" s="49">
        <v>0</v>
      </c>
      <c r="G22" s="49">
        <f>F22+F22*0.07</f>
        <v>0</v>
      </c>
      <c r="H22" s="49">
        <f>G22+G22*0.071</f>
        <v>0</v>
      </c>
    </row>
    <row r="23" spans="1:8" ht="36.75" customHeight="1" hidden="1">
      <c r="A23" s="3">
        <v>182</v>
      </c>
      <c r="B23" s="26">
        <v>10601030102000</v>
      </c>
      <c r="C23" s="27" t="s">
        <v>43</v>
      </c>
      <c r="D23" s="29">
        <v>110</v>
      </c>
      <c r="E23" s="49">
        <v>2</v>
      </c>
      <c r="F23" s="49">
        <v>0</v>
      </c>
      <c r="G23" s="49">
        <f>F23+F23*0.07</f>
        <v>0</v>
      </c>
      <c r="H23" s="49">
        <f>G23+G23*0.071</f>
        <v>0</v>
      </c>
    </row>
    <row r="24" spans="1:8" ht="15" hidden="1">
      <c r="A24" s="3"/>
      <c r="B24" s="26"/>
      <c r="C24" s="23"/>
      <c r="D24" s="29"/>
      <c r="E24" s="50"/>
      <c r="F24" s="50"/>
      <c r="G24" s="50">
        <f>G25+G26</f>
        <v>0</v>
      </c>
      <c r="H24" s="50">
        <f>H25+H26</f>
        <v>0</v>
      </c>
    </row>
    <row r="25" spans="1:8" ht="15" hidden="1">
      <c r="A25" s="3"/>
      <c r="B25" s="26"/>
      <c r="C25" s="59"/>
      <c r="D25" s="29"/>
      <c r="E25" s="49"/>
      <c r="F25" s="49"/>
      <c r="G25" s="49">
        <f>F25+F25*0.07</f>
        <v>0</v>
      </c>
      <c r="H25" s="49">
        <f>G25+G25*0.071</f>
        <v>0</v>
      </c>
    </row>
    <row r="26" spans="1:8" ht="15" hidden="1">
      <c r="A26" s="3"/>
      <c r="B26" s="26"/>
      <c r="C26" s="27"/>
      <c r="D26" s="29"/>
      <c r="E26" s="49"/>
      <c r="F26" s="49"/>
      <c r="G26" s="49">
        <f>F26+F26*0.07</f>
        <v>0</v>
      </c>
      <c r="H26" s="49">
        <f>G26+G26*0.071</f>
        <v>0</v>
      </c>
    </row>
    <row r="27" spans="1:8" ht="15.75" customHeight="1">
      <c r="A27" s="98">
        <v>182</v>
      </c>
      <c r="B27" s="100">
        <v>10606000000000</v>
      </c>
      <c r="C27" s="23" t="s">
        <v>28</v>
      </c>
      <c r="D27" s="29">
        <v>110</v>
      </c>
      <c r="E27" s="50">
        <f>E28+E29+E30+E31</f>
        <v>100</v>
      </c>
      <c r="F27" s="50">
        <f>F28+F29+F30+F31</f>
        <v>351</v>
      </c>
      <c r="G27" s="50">
        <f>G28+G29+G30+G31</f>
        <v>375.57000000000005</v>
      </c>
      <c r="H27" s="50">
        <f>H28+H29+H30+H31</f>
        <v>402.23546999999996</v>
      </c>
    </row>
    <row r="28" spans="1:8" ht="51">
      <c r="A28" s="3">
        <v>182</v>
      </c>
      <c r="B28" s="26">
        <v>10606013100000</v>
      </c>
      <c r="C28" s="27" t="s">
        <v>136</v>
      </c>
      <c r="D28" s="29">
        <v>110</v>
      </c>
      <c r="E28" s="49">
        <v>83.5</v>
      </c>
      <c r="F28" s="49">
        <v>120</v>
      </c>
      <c r="G28" s="49">
        <f>F28+F28*0.07</f>
        <v>128.4</v>
      </c>
      <c r="H28" s="49">
        <f>G28+G28*0.071</f>
        <v>137.5164</v>
      </c>
    </row>
    <row r="29" spans="1:8" ht="0.75" customHeight="1" hidden="1">
      <c r="A29" s="3">
        <v>182</v>
      </c>
      <c r="B29" s="26">
        <v>10606013102000</v>
      </c>
      <c r="C29" s="27" t="s">
        <v>44</v>
      </c>
      <c r="D29" s="29">
        <v>110</v>
      </c>
      <c r="E29" s="49">
        <v>0.5</v>
      </c>
      <c r="F29" s="49">
        <v>0</v>
      </c>
      <c r="G29" s="49">
        <f>F29+F29*0.07</f>
        <v>0</v>
      </c>
      <c r="H29" s="49">
        <f>G29+G29*0.071</f>
        <v>0</v>
      </c>
    </row>
    <row r="30" spans="1:8" ht="51" hidden="1">
      <c r="A30" s="3">
        <v>182</v>
      </c>
      <c r="B30" s="26">
        <v>10606013103000</v>
      </c>
      <c r="C30" s="27" t="s">
        <v>45</v>
      </c>
      <c r="D30" s="29">
        <v>110</v>
      </c>
      <c r="E30" s="49">
        <v>1</v>
      </c>
      <c r="F30" s="49">
        <v>0</v>
      </c>
      <c r="G30" s="49">
        <f>F30+F30*0.07</f>
        <v>0</v>
      </c>
      <c r="H30" s="49">
        <f>G30+G30*0.071</f>
        <v>0</v>
      </c>
    </row>
    <row r="31" spans="1:8" ht="51">
      <c r="A31" s="3">
        <v>182</v>
      </c>
      <c r="B31" s="26">
        <v>10606023100000</v>
      </c>
      <c r="C31" s="27" t="s">
        <v>137</v>
      </c>
      <c r="D31" s="29">
        <v>110</v>
      </c>
      <c r="E31" s="49">
        <v>15</v>
      </c>
      <c r="F31" s="49">
        <v>231</v>
      </c>
      <c r="G31" s="49">
        <f>F31+F31*0.07</f>
        <v>247.17000000000002</v>
      </c>
      <c r="H31" s="49">
        <f>G31+G31*0.071</f>
        <v>264.71907</v>
      </c>
    </row>
    <row r="32" spans="1:8" ht="18.75" customHeight="1">
      <c r="A32" s="98">
        <v>901</v>
      </c>
      <c r="B32" s="99" t="s">
        <v>104</v>
      </c>
      <c r="C32" s="101" t="s">
        <v>100</v>
      </c>
      <c r="D32" s="29"/>
      <c r="E32" s="49"/>
      <c r="F32" s="50">
        <f>F33</f>
        <v>29</v>
      </c>
      <c r="G32" s="49"/>
      <c r="H32" s="49"/>
    </row>
    <row r="33" spans="1:8" ht="39">
      <c r="A33" s="3">
        <v>901</v>
      </c>
      <c r="B33" s="97" t="s">
        <v>103</v>
      </c>
      <c r="C33" s="103" t="s">
        <v>101</v>
      </c>
      <c r="D33" s="29">
        <v>110</v>
      </c>
      <c r="E33" s="49"/>
      <c r="F33" s="49">
        <f>F34</f>
        <v>29</v>
      </c>
      <c r="G33" s="49"/>
      <c r="H33" s="49"/>
    </row>
    <row r="34" spans="1:8" ht="51.75">
      <c r="A34" s="3">
        <v>901</v>
      </c>
      <c r="B34" s="97" t="s">
        <v>105</v>
      </c>
      <c r="C34" s="103" t="s">
        <v>102</v>
      </c>
      <c r="D34" s="29">
        <v>110</v>
      </c>
      <c r="E34" s="49"/>
      <c r="F34" s="49">
        <v>29</v>
      </c>
      <c r="G34" s="49"/>
      <c r="H34" s="49"/>
    </row>
    <row r="35" spans="1:8" ht="26.25">
      <c r="A35" s="98">
        <v>182</v>
      </c>
      <c r="B35" s="99" t="s">
        <v>110</v>
      </c>
      <c r="C35" s="105" t="s">
        <v>106</v>
      </c>
      <c r="D35" s="29"/>
      <c r="E35" s="49"/>
      <c r="F35" s="50">
        <f>F37</f>
        <v>31.5</v>
      </c>
      <c r="G35" s="49"/>
      <c r="H35" s="49"/>
    </row>
    <row r="36" spans="1:8" ht="15" hidden="1">
      <c r="A36" s="3">
        <v>182</v>
      </c>
      <c r="B36" s="96" t="s">
        <v>113</v>
      </c>
      <c r="C36" s="102" t="s">
        <v>107</v>
      </c>
      <c r="D36" s="29">
        <v>110</v>
      </c>
      <c r="E36" s="49"/>
      <c r="F36" s="49"/>
      <c r="G36" s="49"/>
      <c r="H36" s="49"/>
    </row>
    <row r="37" spans="1:8" ht="15">
      <c r="A37" s="3">
        <v>182</v>
      </c>
      <c r="B37" s="96" t="s">
        <v>111</v>
      </c>
      <c r="C37" s="102" t="s">
        <v>108</v>
      </c>
      <c r="D37" s="29">
        <v>110</v>
      </c>
      <c r="E37" s="49"/>
      <c r="F37" s="49">
        <f>F38</f>
        <v>31.5</v>
      </c>
      <c r="G37" s="49"/>
      <c r="H37" s="49"/>
    </row>
    <row r="38" spans="1:8" ht="26.25">
      <c r="A38" s="3">
        <v>182</v>
      </c>
      <c r="B38" s="96" t="s">
        <v>112</v>
      </c>
      <c r="C38" s="102" t="s">
        <v>109</v>
      </c>
      <c r="D38" s="29">
        <v>110</v>
      </c>
      <c r="E38" s="49"/>
      <c r="F38" s="49">
        <v>31.5</v>
      </c>
      <c r="G38" s="49"/>
      <c r="H38" s="49"/>
    </row>
    <row r="39" spans="1:8" ht="30" customHeight="1">
      <c r="A39" s="98">
        <v>901</v>
      </c>
      <c r="B39" s="104" t="s">
        <v>121</v>
      </c>
      <c r="C39" s="105" t="s">
        <v>120</v>
      </c>
      <c r="D39" s="29"/>
      <c r="E39" s="49"/>
      <c r="F39" s="50">
        <f>F40+F43</f>
        <v>30</v>
      </c>
      <c r="G39" s="49"/>
      <c r="H39" s="49"/>
    </row>
    <row r="40" spans="1:8" ht="68.25" customHeight="1">
      <c r="A40" s="98">
        <v>901</v>
      </c>
      <c r="B40" s="100">
        <v>11105000000000</v>
      </c>
      <c r="C40" s="110" t="s">
        <v>122</v>
      </c>
      <c r="D40" s="29"/>
      <c r="E40" s="48">
        <f>E42</f>
        <v>20</v>
      </c>
      <c r="F40" s="48">
        <f>F41</f>
        <v>30</v>
      </c>
      <c r="G40" s="48">
        <f>G42</f>
        <v>32.1</v>
      </c>
      <c r="H40" s="48">
        <f>H42</f>
        <v>34.3791</v>
      </c>
    </row>
    <row r="41" spans="1:8" ht="68.25" customHeight="1">
      <c r="A41" s="108">
        <v>901</v>
      </c>
      <c r="B41" s="96" t="s">
        <v>131</v>
      </c>
      <c r="C41" s="103" t="s">
        <v>130</v>
      </c>
      <c r="D41" s="29">
        <v>120</v>
      </c>
      <c r="E41" s="48"/>
      <c r="F41" s="48">
        <f>F42</f>
        <v>30</v>
      </c>
      <c r="G41" s="48"/>
      <c r="H41" s="48"/>
    </row>
    <row r="42" spans="1:8" ht="51.75">
      <c r="A42" s="3">
        <v>901</v>
      </c>
      <c r="B42" s="26">
        <v>11105025100000</v>
      </c>
      <c r="C42" s="103" t="s">
        <v>123</v>
      </c>
      <c r="D42" s="29">
        <v>120</v>
      </c>
      <c r="E42" s="49">
        <v>20</v>
      </c>
      <c r="F42" s="49">
        <v>30</v>
      </c>
      <c r="G42" s="49">
        <f>F42+F42*0.07</f>
        <v>32.1</v>
      </c>
      <c r="H42" s="49">
        <f>G42+G42*0.071</f>
        <v>34.3791</v>
      </c>
    </row>
    <row r="43" spans="1:8" ht="64.5">
      <c r="A43" s="98">
        <v>901</v>
      </c>
      <c r="B43" s="104" t="s">
        <v>114</v>
      </c>
      <c r="C43" s="110" t="s">
        <v>117</v>
      </c>
      <c r="D43" s="29"/>
      <c r="E43" s="49"/>
      <c r="F43" s="49">
        <f>F44</f>
        <v>0</v>
      </c>
      <c r="G43" s="49"/>
      <c r="H43" s="49"/>
    </row>
    <row r="44" spans="1:8" ht="51.75">
      <c r="A44" s="3">
        <v>901</v>
      </c>
      <c r="B44" s="96" t="s">
        <v>115</v>
      </c>
      <c r="C44" s="103" t="s">
        <v>118</v>
      </c>
      <c r="D44" s="29">
        <v>120</v>
      </c>
      <c r="E44" s="49"/>
      <c r="F44" s="49">
        <f>F45</f>
        <v>0</v>
      </c>
      <c r="G44" s="49"/>
      <c r="H44" s="49"/>
    </row>
    <row r="45" spans="1:8" ht="51.75">
      <c r="A45" s="3">
        <v>901</v>
      </c>
      <c r="B45" s="96" t="s">
        <v>116</v>
      </c>
      <c r="C45" s="103" t="s">
        <v>119</v>
      </c>
      <c r="D45" s="29">
        <v>120</v>
      </c>
      <c r="E45" s="49"/>
      <c r="F45" s="49"/>
      <c r="G45" s="49"/>
      <c r="H45" s="49"/>
    </row>
    <row r="46" spans="1:8" ht="30">
      <c r="A46" s="98">
        <v>901</v>
      </c>
      <c r="B46" s="106" t="s">
        <v>124</v>
      </c>
      <c r="C46" s="107" t="s">
        <v>127</v>
      </c>
      <c r="D46" s="29"/>
      <c r="E46" s="49"/>
      <c r="F46" s="49">
        <f>F47</f>
        <v>0</v>
      </c>
      <c r="G46" s="49"/>
      <c r="H46" s="49"/>
    </row>
    <row r="47" spans="1:8" ht="26.25">
      <c r="A47" s="3">
        <v>901</v>
      </c>
      <c r="B47" s="96" t="s">
        <v>125</v>
      </c>
      <c r="C47" s="102" t="s">
        <v>128</v>
      </c>
      <c r="D47" s="29">
        <v>130</v>
      </c>
      <c r="E47" s="49"/>
      <c r="F47" s="49">
        <f>F48</f>
        <v>0</v>
      </c>
      <c r="G47" s="49"/>
      <c r="H47" s="49"/>
    </row>
    <row r="48" spans="1:8" ht="26.25">
      <c r="A48" s="3">
        <v>901</v>
      </c>
      <c r="B48" s="96" t="s">
        <v>126</v>
      </c>
      <c r="C48" s="102" t="s">
        <v>129</v>
      </c>
      <c r="D48" s="29">
        <v>130</v>
      </c>
      <c r="E48" s="49"/>
      <c r="F48" s="49"/>
      <c r="G48" s="49"/>
      <c r="H48" s="49"/>
    </row>
    <row r="49" spans="1:8" ht="15">
      <c r="A49" s="3">
        <v>901</v>
      </c>
      <c r="B49" s="26">
        <v>11705000000000</v>
      </c>
      <c r="C49" s="25" t="s">
        <v>71</v>
      </c>
      <c r="D49" s="29">
        <v>180</v>
      </c>
      <c r="E49" s="49"/>
      <c r="F49" s="48">
        <f>F51</f>
        <v>2</v>
      </c>
      <c r="G49" s="48">
        <f>G51</f>
        <v>2.14</v>
      </c>
      <c r="H49" s="48">
        <f>H51</f>
        <v>2.2919400000000003</v>
      </c>
    </row>
    <row r="50" spans="1:8" ht="15">
      <c r="A50" s="3">
        <v>901</v>
      </c>
      <c r="B50" s="26">
        <v>11701050100000</v>
      </c>
      <c r="C50" s="112" t="s">
        <v>163</v>
      </c>
      <c r="D50" s="29">
        <v>180</v>
      </c>
      <c r="E50" s="49"/>
      <c r="F50" s="113">
        <v>0</v>
      </c>
      <c r="G50" s="48"/>
      <c r="H50" s="48"/>
    </row>
    <row r="51" spans="1:8" ht="15">
      <c r="A51" s="3">
        <v>901</v>
      </c>
      <c r="B51" s="26">
        <v>11705050100000</v>
      </c>
      <c r="C51" s="27" t="s">
        <v>72</v>
      </c>
      <c r="D51" s="29">
        <v>180</v>
      </c>
      <c r="E51" s="49"/>
      <c r="F51" s="49">
        <v>2</v>
      </c>
      <c r="G51" s="49">
        <f>F51+F51*0.07</f>
        <v>2.14</v>
      </c>
      <c r="H51" s="49">
        <f>G51+G51*0.071</f>
        <v>2.2919400000000003</v>
      </c>
    </row>
    <row r="52" spans="1:8" ht="18" customHeight="1">
      <c r="A52" s="3">
        <v>901</v>
      </c>
      <c r="B52" s="26">
        <v>20000000000000</v>
      </c>
      <c r="C52" s="24" t="s">
        <v>49</v>
      </c>
      <c r="D52" s="28" t="s">
        <v>2</v>
      </c>
      <c r="E52" s="47">
        <f>SUM(E53:E58)</f>
        <v>12097</v>
      </c>
      <c r="F52" s="47">
        <f>F53+F55+F56+F57+F58+F54</f>
        <v>6178.9</v>
      </c>
      <c r="G52" s="47">
        <f>SUM(G53:G58)</f>
        <v>6974.473</v>
      </c>
      <c r="H52" s="47">
        <f>SUM(H53:H58)</f>
        <v>6989.203583</v>
      </c>
    </row>
    <row r="53" spans="1:8" ht="24" customHeight="1">
      <c r="A53" s="3">
        <v>901</v>
      </c>
      <c r="B53" s="26">
        <v>20201001100000</v>
      </c>
      <c r="C53" s="27" t="s">
        <v>138</v>
      </c>
      <c r="D53" s="29">
        <v>151</v>
      </c>
      <c r="E53" s="49">
        <v>5113</v>
      </c>
      <c r="F53" s="49">
        <v>5961</v>
      </c>
      <c r="G53" s="49">
        <f>5113+1654</f>
        <v>6767</v>
      </c>
      <c r="H53" s="49">
        <f>5113+1654</f>
        <v>6767</v>
      </c>
    </row>
    <row r="54" spans="1:8" ht="16.5" customHeight="1">
      <c r="A54" s="3">
        <v>901</v>
      </c>
      <c r="B54" s="26">
        <v>20202999100000</v>
      </c>
      <c r="C54" s="27" t="s">
        <v>164</v>
      </c>
      <c r="D54" s="29">
        <v>151</v>
      </c>
      <c r="E54" s="49"/>
      <c r="F54" s="49">
        <v>0</v>
      </c>
      <c r="G54" s="49"/>
      <c r="H54" s="49"/>
    </row>
    <row r="55" spans="1:8" ht="21.75" customHeight="1">
      <c r="A55" s="3">
        <v>901</v>
      </c>
      <c r="B55" s="26">
        <v>20203024100000</v>
      </c>
      <c r="C55" s="27" t="s">
        <v>157</v>
      </c>
      <c r="D55" s="29">
        <v>151</v>
      </c>
      <c r="E55" s="57">
        <v>308</v>
      </c>
      <c r="F55" s="57">
        <v>24</v>
      </c>
      <c r="G55" s="57"/>
      <c r="H55" s="57"/>
    </row>
    <row r="56" spans="1:8" ht="1.5" customHeight="1">
      <c r="A56" s="3">
        <v>901</v>
      </c>
      <c r="B56" s="26">
        <v>20202999100000</v>
      </c>
      <c r="C56" s="27" t="s">
        <v>69</v>
      </c>
      <c r="D56" s="29">
        <v>151</v>
      </c>
      <c r="E56" s="57">
        <v>6381</v>
      </c>
      <c r="F56" s="57">
        <v>0</v>
      </c>
      <c r="G56" s="57"/>
      <c r="H56" s="45"/>
    </row>
    <row r="57" spans="1:8" ht="2.25" customHeight="1" hidden="1">
      <c r="A57" s="3">
        <v>901</v>
      </c>
      <c r="B57" s="26">
        <v>20202999100000</v>
      </c>
      <c r="C57" s="27" t="s">
        <v>70</v>
      </c>
      <c r="D57" s="29">
        <v>151</v>
      </c>
      <c r="E57" s="57">
        <v>45</v>
      </c>
      <c r="F57" s="57">
        <v>0</v>
      </c>
      <c r="G57" s="57"/>
      <c r="H57" s="45"/>
    </row>
    <row r="58" spans="1:8" ht="24.75" customHeight="1">
      <c r="A58" s="3">
        <v>901</v>
      </c>
      <c r="B58" s="26">
        <v>20203015100000</v>
      </c>
      <c r="C58" s="27" t="s">
        <v>30</v>
      </c>
      <c r="D58" s="29">
        <v>151</v>
      </c>
      <c r="E58" s="49">
        <f>200+50</f>
        <v>250</v>
      </c>
      <c r="F58" s="49">
        <v>193.9</v>
      </c>
      <c r="G58" s="49">
        <f>F58+F58*0.07</f>
        <v>207.473</v>
      </c>
      <c r="H58" s="49">
        <f>G58+G58*0.071</f>
        <v>222.203583</v>
      </c>
    </row>
    <row r="59" spans="1:8" ht="38.25" customHeight="1">
      <c r="A59" s="3">
        <v>901</v>
      </c>
      <c r="B59" s="26">
        <v>20805000100000</v>
      </c>
      <c r="C59" s="27" t="s">
        <v>165</v>
      </c>
      <c r="D59" s="29">
        <v>180</v>
      </c>
      <c r="E59" s="49"/>
      <c r="F59" s="49">
        <v>0</v>
      </c>
      <c r="G59" s="49"/>
      <c r="H59" s="49"/>
    </row>
    <row r="60" spans="1:8" ht="18" customHeight="1">
      <c r="A60" s="30" t="s">
        <v>14</v>
      </c>
      <c r="B60" s="27"/>
      <c r="C60" s="27"/>
      <c r="D60" s="29"/>
      <c r="E60" s="51">
        <f>E12+E52</f>
        <v>15416</v>
      </c>
      <c r="F60" s="51">
        <f>F12+F52</f>
        <v>7825.4</v>
      </c>
      <c r="G60" s="51">
        <f>G12+G52</f>
        <v>8671.493</v>
      </c>
      <c r="H60" s="51">
        <f>H12+H52</f>
        <v>8806.712003</v>
      </c>
    </row>
    <row r="64" spans="1:5" ht="15.75">
      <c r="A64" s="31" t="s">
        <v>144</v>
      </c>
      <c r="C64" s="32"/>
      <c r="D64" s="32"/>
      <c r="E64" s="32"/>
    </row>
    <row r="65" spans="1:6" ht="15.75">
      <c r="A65" s="31" t="s">
        <v>143</v>
      </c>
      <c r="C65" s="32"/>
      <c r="D65" s="124" t="s">
        <v>142</v>
      </c>
      <c r="E65" s="124"/>
      <c r="F65" s="124"/>
    </row>
    <row r="68" spans="1:4" ht="15">
      <c r="A68" s="67"/>
      <c r="B68" s="68"/>
      <c r="C68" s="18"/>
      <c r="D68" s="69"/>
    </row>
  </sheetData>
  <sheetProtection/>
  <mergeCells count="1">
    <mergeCell ref="D65:F65"/>
  </mergeCells>
  <printOptions/>
  <pageMargins left="1.33" right="0.35433070866141736" top="0.4724409448818898" bottom="0.5511811023622047" header="0.15748031496062992" footer="0.2362204724409449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1:M30"/>
  <sheetViews>
    <sheetView zoomScalePageLayoutView="0" workbookViewId="0" topLeftCell="A7">
      <selection activeCell="K24" sqref="K24"/>
    </sheetView>
  </sheetViews>
  <sheetFormatPr defaultColWidth="9.140625" defaultRowHeight="15"/>
  <cols>
    <col min="1" max="1" width="5.57421875" style="0" customWidth="1"/>
    <col min="5" max="5" width="16.140625" style="0" customWidth="1"/>
    <col min="6" max="6" width="12.00390625" style="0" customWidth="1"/>
    <col min="8" max="8" width="10.8515625" style="0" hidden="1" customWidth="1"/>
    <col min="9" max="10" width="0.13671875" style="0" hidden="1" customWidth="1"/>
    <col min="11" max="11" width="13.7109375" style="0" customWidth="1"/>
    <col min="12" max="13" width="0" style="0" hidden="1" customWidth="1"/>
  </cols>
  <sheetData>
    <row r="1" spans="5:11" ht="15">
      <c r="E1" s="4"/>
      <c r="K1" s="19" t="s">
        <v>139</v>
      </c>
    </row>
    <row r="2" ht="15">
      <c r="K2" s="19" t="s">
        <v>95</v>
      </c>
    </row>
    <row r="3" ht="15">
      <c r="K3" s="19" t="s">
        <v>96</v>
      </c>
    </row>
    <row r="4" ht="15">
      <c r="K4" s="19" t="s">
        <v>12</v>
      </c>
    </row>
    <row r="5" ht="15">
      <c r="K5" s="19" t="s">
        <v>161</v>
      </c>
    </row>
    <row r="6" ht="15">
      <c r="G6" s="2"/>
    </row>
    <row r="7" ht="15">
      <c r="E7" s="12" t="s">
        <v>25</v>
      </c>
    </row>
    <row r="8" ht="15">
      <c r="E8" s="12" t="s">
        <v>140</v>
      </c>
    </row>
    <row r="9" ht="15">
      <c r="E9" s="12" t="s">
        <v>33</v>
      </c>
    </row>
    <row r="10" ht="15">
      <c r="E10" s="12" t="s">
        <v>34</v>
      </c>
    </row>
    <row r="11" ht="15">
      <c r="E11" s="12"/>
    </row>
    <row r="12" spans="10:11" ht="15">
      <c r="J12" t="s">
        <v>20</v>
      </c>
      <c r="K12" s="34" t="s">
        <v>10</v>
      </c>
    </row>
    <row r="13" spans="2:13" ht="45">
      <c r="B13" s="5" t="s">
        <v>21</v>
      </c>
      <c r="C13" s="17" t="s">
        <v>22</v>
      </c>
      <c r="D13" s="6"/>
      <c r="E13" s="6"/>
      <c r="F13" s="7"/>
      <c r="G13" s="16" t="s">
        <v>35</v>
      </c>
      <c r="I13" s="3" t="s">
        <v>18</v>
      </c>
      <c r="J13" s="3" t="s">
        <v>19</v>
      </c>
      <c r="K13" s="15" t="s">
        <v>32</v>
      </c>
      <c r="L13" s="3">
        <v>2010</v>
      </c>
      <c r="M13" s="3">
        <v>2011</v>
      </c>
    </row>
    <row r="14" spans="2:13" ht="24" customHeight="1">
      <c r="B14" s="125" t="s">
        <v>0</v>
      </c>
      <c r="C14" s="125"/>
      <c r="D14" s="125"/>
      <c r="E14" s="125"/>
      <c r="F14" s="125"/>
      <c r="G14" s="8" t="s">
        <v>1</v>
      </c>
      <c r="H14" s="11" t="e">
        <f>#REF!</f>
        <v>#REF!</v>
      </c>
      <c r="I14" s="11" t="e">
        <f>#REF!</f>
        <v>#REF!</v>
      </c>
      <c r="J14" s="11" t="e">
        <f>#REF!</f>
        <v>#REF!</v>
      </c>
      <c r="K14" s="60">
        <v>5897.5</v>
      </c>
      <c r="L14" s="11" t="e">
        <f>#REF!</f>
        <v>#REF!</v>
      </c>
      <c r="M14" s="11" t="e">
        <f>#REF!</f>
        <v>#REF!</v>
      </c>
    </row>
    <row r="15" spans="2:13" ht="23.25" customHeight="1">
      <c r="B15" s="126" t="s">
        <v>5</v>
      </c>
      <c r="C15" s="127"/>
      <c r="D15" s="127"/>
      <c r="E15" s="127"/>
      <c r="F15" s="128"/>
      <c r="G15" s="8" t="s">
        <v>3</v>
      </c>
      <c r="H15" s="11" t="e">
        <f>#REF!</f>
        <v>#REF!</v>
      </c>
      <c r="I15" s="11" t="e">
        <f>#REF!</f>
        <v>#REF!</v>
      </c>
      <c r="J15" s="11" t="e">
        <f>#REF!</f>
        <v>#REF!</v>
      </c>
      <c r="K15" s="60">
        <v>193.9</v>
      </c>
      <c r="L15" s="11" t="e">
        <f>#REF!</f>
        <v>#REF!</v>
      </c>
      <c r="M15" s="11" t="e">
        <f>#REF!</f>
        <v>#REF!</v>
      </c>
    </row>
    <row r="16" spans="2:13" ht="26.25" customHeight="1">
      <c r="B16" s="129" t="s">
        <v>148</v>
      </c>
      <c r="C16" s="130"/>
      <c r="D16" s="130"/>
      <c r="E16" s="130"/>
      <c r="F16" s="131"/>
      <c r="G16" s="8" t="s">
        <v>149</v>
      </c>
      <c r="H16" s="11"/>
      <c r="I16" s="11"/>
      <c r="J16" s="11"/>
      <c r="K16" s="60">
        <v>10</v>
      </c>
      <c r="L16" s="11"/>
      <c r="M16" s="11"/>
    </row>
    <row r="17" spans="2:13" ht="21.75" customHeight="1">
      <c r="B17" s="126" t="s">
        <v>6</v>
      </c>
      <c r="C17" s="127"/>
      <c r="D17" s="127"/>
      <c r="E17" s="127"/>
      <c r="F17" s="128"/>
      <c r="G17" s="8" t="s">
        <v>4</v>
      </c>
      <c r="H17" s="9" t="e">
        <f>#REF!</f>
        <v>#REF!</v>
      </c>
      <c r="I17" s="9" t="e">
        <f>#REF!</f>
        <v>#REF!</v>
      </c>
      <c r="J17" s="9" t="e">
        <f>#REF!</f>
        <v>#REF!</v>
      </c>
      <c r="K17" s="60">
        <v>86</v>
      </c>
      <c r="L17" s="11" t="e">
        <f>#REF!</f>
        <v>#REF!</v>
      </c>
      <c r="M17" s="11" t="e">
        <f>#REF!</f>
        <v>#REF!</v>
      </c>
    </row>
    <row r="18" spans="2:13" ht="19.5" customHeight="1">
      <c r="B18" s="125" t="s">
        <v>8</v>
      </c>
      <c r="C18" s="125"/>
      <c r="D18" s="125"/>
      <c r="E18" s="125"/>
      <c r="F18" s="125"/>
      <c r="G18" s="8" t="s">
        <v>9</v>
      </c>
      <c r="H18" s="11" t="e">
        <f>#REF!</f>
        <v>#REF!</v>
      </c>
      <c r="I18" s="11" t="e">
        <f>#REF!</f>
        <v>#REF!</v>
      </c>
      <c r="J18" s="11" t="e">
        <f>#REF!</f>
        <v>#REF!</v>
      </c>
      <c r="K18" s="60">
        <v>974</v>
      </c>
      <c r="L18" s="11" t="e">
        <f>#REF!</f>
        <v>#REF!</v>
      </c>
      <c r="M18" s="11" t="e">
        <f>#REF!</f>
        <v>#REF!</v>
      </c>
    </row>
    <row r="19" spans="2:11" ht="15" hidden="1">
      <c r="B19" s="129" t="s">
        <v>150</v>
      </c>
      <c r="C19" s="130"/>
      <c r="D19" s="130"/>
      <c r="E19" s="130"/>
      <c r="F19" s="131"/>
      <c r="G19" s="8" t="s">
        <v>7</v>
      </c>
      <c r="H19" s="11"/>
      <c r="I19" s="11" t="e">
        <f>#REF!</f>
        <v>#REF!</v>
      </c>
      <c r="J19" s="11" t="e">
        <f>#REF!</f>
        <v>#REF!</v>
      </c>
      <c r="K19" s="61">
        <v>0</v>
      </c>
    </row>
    <row r="20" spans="2:13" ht="23.25" customHeight="1">
      <c r="B20" s="126" t="s">
        <v>23</v>
      </c>
      <c r="C20" s="127"/>
      <c r="D20" s="127"/>
      <c r="E20" s="127"/>
      <c r="F20" s="128"/>
      <c r="G20" s="9">
        <v>10</v>
      </c>
      <c r="H20" s="9">
        <v>0</v>
      </c>
      <c r="I20" s="9">
        <v>0</v>
      </c>
      <c r="J20" s="9">
        <v>0</v>
      </c>
      <c r="K20" s="60">
        <v>144</v>
      </c>
      <c r="L20" s="11" t="e">
        <f>#REF!</f>
        <v>#REF!</v>
      </c>
      <c r="M20" s="11" t="e">
        <f>#REF!</f>
        <v>#REF!</v>
      </c>
    </row>
    <row r="21" spans="2:13" ht="20.25" customHeight="1">
      <c r="B21" s="126" t="s">
        <v>151</v>
      </c>
      <c r="C21" s="127"/>
      <c r="D21" s="127"/>
      <c r="E21" s="127"/>
      <c r="F21" s="128"/>
      <c r="G21" s="9">
        <v>11</v>
      </c>
      <c r="H21" s="9">
        <v>0</v>
      </c>
      <c r="I21" s="9">
        <v>0</v>
      </c>
      <c r="J21" s="9">
        <v>0</v>
      </c>
      <c r="K21" s="60">
        <v>270</v>
      </c>
      <c r="L21" s="11" t="e">
        <f>#REF!</f>
        <v>#REF!</v>
      </c>
      <c r="M21" s="11" t="e">
        <f>#REF!</f>
        <v>#REF!</v>
      </c>
    </row>
    <row r="22" spans="2:13" ht="25.5" customHeight="1" hidden="1">
      <c r="B22" s="129" t="s">
        <v>152</v>
      </c>
      <c r="C22" s="130"/>
      <c r="D22" s="130"/>
      <c r="E22" s="130"/>
      <c r="F22" s="131"/>
      <c r="G22" s="9">
        <v>13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60">
        <v>0</v>
      </c>
      <c r="L22" s="11" t="e">
        <f>#REF!</f>
        <v>#REF!</v>
      </c>
      <c r="M22" s="11" t="e">
        <f>#REF!</f>
        <v>#REF!</v>
      </c>
    </row>
    <row r="23" spans="2:13" ht="44.25" customHeight="1">
      <c r="B23" s="129" t="s">
        <v>153</v>
      </c>
      <c r="C23" s="130"/>
      <c r="D23" s="130"/>
      <c r="E23" s="130"/>
      <c r="F23" s="131"/>
      <c r="G23" s="9">
        <v>14</v>
      </c>
      <c r="H23" s="11"/>
      <c r="I23" s="11"/>
      <c r="J23" s="11"/>
      <c r="K23" s="60">
        <v>250</v>
      </c>
      <c r="L23" s="11"/>
      <c r="M23" s="11"/>
    </row>
    <row r="24" spans="2:13" ht="15">
      <c r="B24" s="132" t="s">
        <v>24</v>
      </c>
      <c r="C24" s="132"/>
      <c r="D24" s="132"/>
      <c r="E24" s="132"/>
      <c r="F24" s="132"/>
      <c r="G24" s="9"/>
      <c r="H24" s="11" t="e">
        <f aca="true" t="shared" si="0" ref="H24:M24">SUM(H14:H22)</f>
        <v>#REF!</v>
      </c>
      <c r="I24" s="11" t="e">
        <f t="shared" si="0"/>
        <v>#REF!</v>
      </c>
      <c r="J24" s="11" t="e">
        <f t="shared" si="0"/>
        <v>#REF!</v>
      </c>
      <c r="K24" s="60">
        <f>SUM(K14:K23)</f>
        <v>7825.4</v>
      </c>
      <c r="L24" s="11" t="e">
        <f t="shared" si="0"/>
        <v>#REF!</v>
      </c>
      <c r="M24" s="11" t="e">
        <f t="shared" si="0"/>
        <v>#REF!</v>
      </c>
    </row>
    <row r="28" ht="15">
      <c r="B28" t="s">
        <v>73</v>
      </c>
    </row>
    <row r="29" spans="2:10" ht="15">
      <c r="B29" t="s">
        <v>141</v>
      </c>
      <c r="J29" s="10" t="s">
        <v>26</v>
      </c>
    </row>
    <row r="30" spans="2:11" ht="15">
      <c r="B30" t="s">
        <v>140</v>
      </c>
      <c r="K30" s="10" t="s">
        <v>142</v>
      </c>
    </row>
  </sheetData>
  <sheetProtection/>
  <mergeCells count="11">
    <mergeCell ref="B23:F23"/>
    <mergeCell ref="B24:F24"/>
    <mergeCell ref="B19:F19"/>
    <mergeCell ref="B20:F20"/>
    <mergeCell ref="B22:F22"/>
    <mergeCell ref="B14:F14"/>
    <mergeCell ref="B15:F15"/>
    <mergeCell ref="B18:F18"/>
    <mergeCell ref="B21:F21"/>
    <mergeCell ref="B17:F17"/>
    <mergeCell ref="B16:F16"/>
  </mergeCells>
  <printOptions/>
  <pageMargins left="1.41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J43"/>
  <sheetViews>
    <sheetView zoomScalePageLayoutView="0" workbookViewId="0" topLeftCell="A24">
      <selection activeCell="E6" sqref="E6"/>
    </sheetView>
  </sheetViews>
  <sheetFormatPr defaultColWidth="9.140625" defaultRowHeight="15"/>
  <cols>
    <col min="1" max="1" width="37.421875" style="0" customWidth="1"/>
    <col min="2" max="2" width="6.7109375" style="0" hidden="1" customWidth="1"/>
    <col min="3" max="3" width="28.28125" style="0" customWidth="1"/>
    <col min="4" max="4" width="19.28125" style="0" hidden="1" customWidth="1"/>
    <col min="5" max="5" width="17.421875" style="0" customWidth="1"/>
    <col min="6" max="6" width="13.8515625" style="0" hidden="1" customWidth="1"/>
    <col min="7" max="7" width="10.421875" style="0" hidden="1" customWidth="1"/>
    <col min="10" max="10" width="15.140625" style="0" customWidth="1"/>
    <col min="12" max="12" width="11.57421875" style="0" customWidth="1"/>
  </cols>
  <sheetData>
    <row r="1" spans="1:7" ht="15" hidden="1">
      <c r="A1" s="1"/>
      <c r="B1" s="35"/>
      <c r="C1" s="35"/>
      <c r="G1" s="19" t="s">
        <v>36</v>
      </c>
    </row>
    <row r="2" spans="1:7" ht="15" hidden="1">
      <c r="A2" s="1"/>
      <c r="B2" s="35"/>
      <c r="C2" s="35"/>
      <c r="G2" s="19" t="s">
        <v>15</v>
      </c>
    </row>
    <row r="3" spans="1:7" ht="15" hidden="1">
      <c r="A3" s="1"/>
      <c r="B3" s="35"/>
      <c r="C3" s="35"/>
      <c r="G3" s="19" t="s">
        <v>11</v>
      </c>
    </row>
    <row r="4" spans="1:7" ht="15" hidden="1">
      <c r="A4" s="1"/>
      <c r="B4" s="35"/>
      <c r="C4" s="35"/>
      <c r="G4" s="19" t="s">
        <v>12</v>
      </c>
    </row>
    <row r="5" spans="1:7" ht="15" hidden="1">
      <c r="A5" s="1"/>
      <c r="B5" s="35"/>
      <c r="C5" s="35"/>
      <c r="G5" s="19" t="s">
        <v>68</v>
      </c>
    </row>
    <row r="6" spans="1:7" ht="15">
      <c r="A6" s="1"/>
      <c r="B6" s="35"/>
      <c r="C6" s="35"/>
      <c r="E6" s="19" t="s">
        <v>162</v>
      </c>
      <c r="G6" s="19"/>
    </row>
    <row r="7" spans="1:7" ht="15">
      <c r="A7" s="1"/>
      <c r="B7" s="35"/>
      <c r="C7" s="35"/>
      <c r="E7" s="19" t="s">
        <v>95</v>
      </c>
      <c r="G7" s="19"/>
    </row>
    <row r="8" spans="1:7" ht="15">
      <c r="A8" s="1"/>
      <c r="B8" s="35"/>
      <c r="C8" s="35"/>
      <c r="E8" s="19" t="s">
        <v>96</v>
      </c>
      <c r="G8" s="19"/>
    </row>
    <row r="9" spans="1:7" ht="15">
      <c r="A9" s="1"/>
      <c r="B9" s="35"/>
      <c r="C9" s="35"/>
      <c r="E9" s="19" t="s">
        <v>12</v>
      </c>
      <c r="G9" s="19"/>
    </row>
    <row r="10" spans="1:7" ht="15">
      <c r="A10" s="1"/>
      <c r="B10" s="35"/>
      <c r="C10" s="35"/>
      <c r="E10" s="19" t="s">
        <v>159</v>
      </c>
      <c r="G10" s="19"/>
    </row>
    <row r="11" spans="1:7" ht="15">
      <c r="A11" s="1"/>
      <c r="B11" s="35"/>
      <c r="C11" s="35"/>
      <c r="G11" s="19"/>
    </row>
    <row r="12" spans="1:5" ht="15" customHeight="1">
      <c r="A12" s="134" t="s">
        <v>154</v>
      </c>
      <c r="B12" s="134"/>
      <c r="C12" s="134"/>
      <c r="D12" s="134"/>
      <c r="E12" s="134"/>
    </row>
    <row r="13" spans="1:5" ht="15">
      <c r="A13" s="134"/>
      <c r="B13" s="134"/>
      <c r="C13" s="134"/>
      <c r="D13" s="134"/>
      <c r="E13" s="134"/>
    </row>
    <row r="14" spans="1:4" ht="15">
      <c r="A14" s="65"/>
      <c r="B14" s="65"/>
      <c r="C14" s="65"/>
      <c r="D14" s="65"/>
    </row>
    <row r="15" spans="1:5" ht="15.75">
      <c r="A15" s="1"/>
      <c r="B15" s="35"/>
      <c r="C15" s="35"/>
      <c r="D15" s="36" t="s">
        <v>51</v>
      </c>
      <c r="E15" s="14" t="s">
        <v>51</v>
      </c>
    </row>
    <row r="16" spans="1:7" ht="45" customHeight="1">
      <c r="A16" s="37" t="s">
        <v>31</v>
      </c>
      <c r="B16" s="38" t="s">
        <v>52</v>
      </c>
      <c r="C16" s="38" t="s">
        <v>53</v>
      </c>
      <c r="D16" s="37" t="s">
        <v>54</v>
      </c>
      <c r="E16" s="109" t="s">
        <v>132</v>
      </c>
      <c r="F16" s="46">
        <v>2010</v>
      </c>
      <c r="G16" s="46">
        <v>2011</v>
      </c>
    </row>
    <row r="17" spans="1:7" ht="25.5">
      <c r="A17" s="39" t="s">
        <v>55</v>
      </c>
      <c r="B17" s="66">
        <v>500</v>
      </c>
      <c r="C17" s="40" t="s">
        <v>79</v>
      </c>
      <c r="D17" s="41" t="e">
        <f>D18+D25</f>
        <v>#REF!</v>
      </c>
      <c r="E17" s="58">
        <f>E18+E25</f>
        <v>0</v>
      </c>
      <c r="F17" s="54" t="e">
        <f>F18+F25</f>
        <v>#REF!</v>
      </c>
      <c r="G17" s="54" t="e">
        <f>G18+G25</f>
        <v>#REF!</v>
      </c>
    </row>
    <row r="18" spans="1:7" ht="38.25">
      <c r="A18" s="39" t="s">
        <v>56</v>
      </c>
      <c r="B18" s="66">
        <v>520</v>
      </c>
      <c r="C18" s="40" t="s">
        <v>80</v>
      </c>
      <c r="D18" s="41">
        <f>D19+D22</f>
        <v>162</v>
      </c>
      <c r="E18" s="58">
        <f>E19+E22</f>
        <v>0</v>
      </c>
      <c r="F18" s="54">
        <f>F19+F22</f>
        <v>-207</v>
      </c>
      <c r="G18" s="54">
        <f>G19+G22</f>
        <v>0</v>
      </c>
    </row>
    <row r="19" spans="1:7" ht="25.5">
      <c r="A19" s="39" t="s">
        <v>57</v>
      </c>
      <c r="B19" s="66">
        <v>520</v>
      </c>
      <c r="C19" s="40" t="s">
        <v>81</v>
      </c>
      <c r="D19" s="41">
        <f aca="true" t="shared" si="0" ref="D19:G20">D20</f>
        <v>1826.44444</v>
      </c>
      <c r="E19" s="58">
        <f t="shared" si="0"/>
        <v>0</v>
      </c>
      <c r="F19" s="54">
        <f t="shared" si="0"/>
        <v>0</v>
      </c>
      <c r="G19" s="54">
        <f t="shared" si="0"/>
        <v>0</v>
      </c>
    </row>
    <row r="20" spans="1:7" ht="38.25">
      <c r="A20" s="39" t="s">
        <v>58</v>
      </c>
      <c r="B20" s="66">
        <v>520</v>
      </c>
      <c r="C20" s="40" t="s">
        <v>82</v>
      </c>
      <c r="D20" s="41">
        <f t="shared" si="0"/>
        <v>1826.44444</v>
      </c>
      <c r="E20" s="58">
        <f t="shared" si="0"/>
        <v>0</v>
      </c>
      <c r="F20" s="55">
        <f t="shared" si="0"/>
        <v>0</v>
      </c>
      <c r="G20" s="55">
        <f t="shared" si="0"/>
        <v>0</v>
      </c>
    </row>
    <row r="21" spans="1:8" ht="38.25">
      <c r="A21" s="39" t="s">
        <v>59</v>
      </c>
      <c r="B21" s="66">
        <v>520</v>
      </c>
      <c r="C21" s="40" t="s">
        <v>83</v>
      </c>
      <c r="D21" s="41">
        <v>1826.44444</v>
      </c>
      <c r="E21" s="58">
        <v>0</v>
      </c>
      <c r="F21" s="55"/>
      <c r="G21" s="55"/>
      <c r="H21" s="70" t="s">
        <v>94</v>
      </c>
    </row>
    <row r="22" spans="1:7" ht="38.25">
      <c r="A22" s="39" t="s">
        <v>60</v>
      </c>
      <c r="B22" s="66">
        <v>520</v>
      </c>
      <c r="C22" s="40" t="s">
        <v>84</v>
      </c>
      <c r="D22" s="41">
        <f aca="true" t="shared" si="1" ref="D22:G23">D23</f>
        <v>-1664.44444</v>
      </c>
      <c r="E22" s="58">
        <f t="shared" si="1"/>
        <v>0</v>
      </c>
      <c r="F22" s="55">
        <f t="shared" si="1"/>
        <v>-207</v>
      </c>
      <c r="G22" s="55">
        <f t="shared" si="1"/>
        <v>0</v>
      </c>
    </row>
    <row r="23" spans="1:7" ht="63.75">
      <c r="A23" s="39" t="s">
        <v>61</v>
      </c>
      <c r="B23" s="66">
        <v>520</v>
      </c>
      <c r="C23" s="40" t="s">
        <v>85</v>
      </c>
      <c r="D23" s="41">
        <f t="shared" si="1"/>
        <v>-1664.44444</v>
      </c>
      <c r="E23" s="58">
        <f t="shared" si="1"/>
        <v>0</v>
      </c>
      <c r="F23" s="55">
        <f t="shared" si="1"/>
        <v>-207</v>
      </c>
      <c r="G23" s="55">
        <f t="shared" si="1"/>
        <v>0</v>
      </c>
    </row>
    <row r="24" spans="1:10" ht="63.75">
      <c r="A24" s="39" t="s">
        <v>62</v>
      </c>
      <c r="B24" s="66">
        <v>520</v>
      </c>
      <c r="C24" s="40" t="s">
        <v>86</v>
      </c>
      <c r="D24" s="41">
        <v>-1664.44444</v>
      </c>
      <c r="E24" s="58">
        <v>0</v>
      </c>
      <c r="F24" s="55">
        <v>-207</v>
      </c>
      <c r="G24" s="55"/>
      <c r="H24" s="71"/>
      <c r="J24" t="s">
        <v>78</v>
      </c>
    </row>
    <row r="25" spans="1:10" ht="25.5">
      <c r="A25" s="39" t="s">
        <v>63</v>
      </c>
      <c r="B25" s="66">
        <v>700</v>
      </c>
      <c r="C25" s="40" t="s">
        <v>87</v>
      </c>
      <c r="D25" s="41" t="e">
        <f>#REF!+D26</f>
        <v>#REF!</v>
      </c>
      <c r="E25" s="58">
        <f>E29+E26</f>
        <v>0</v>
      </c>
      <c r="F25" s="55" t="e">
        <f>#REF!+F26</f>
        <v>#REF!</v>
      </c>
      <c r="G25" s="55" t="e">
        <f>#REF!+G26</f>
        <v>#REF!</v>
      </c>
      <c r="H25" s="71"/>
      <c r="J25" t="s">
        <v>77</v>
      </c>
    </row>
    <row r="26" spans="1:8" ht="15">
      <c r="A26" s="39" t="s">
        <v>16</v>
      </c>
      <c r="B26" s="66">
        <v>700</v>
      </c>
      <c r="C26" s="40" t="s">
        <v>88</v>
      </c>
      <c r="D26" s="41">
        <f aca="true" t="shared" si="2" ref="D26:G27">D27</f>
        <v>-1826.44444</v>
      </c>
      <c r="E26" s="58">
        <f t="shared" si="2"/>
        <v>-7825.4</v>
      </c>
      <c r="F26" s="55">
        <f t="shared" si="2"/>
        <v>-8671.493</v>
      </c>
      <c r="G26" s="55">
        <f t="shared" si="2"/>
        <v>-8806.712003</v>
      </c>
      <c r="H26" s="71"/>
    </row>
    <row r="27" spans="1:8" ht="25.5">
      <c r="A27" s="39" t="s">
        <v>64</v>
      </c>
      <c r="B27" s="66">
        <v>710</v>
      </c>
      <c r="C27" s="40" t="s">
        <v>90</v>
      </c>
      <c r="D27" s="41">
        <f t="shared" si="2"/>
        <v>-1826.44444</v>
      </c>
      <c r="E27" s="58">
        <f t="shared" si="2"/>
        <v>-7825.4</v>
      </c>
      <c r="F27" s="55">
        <f t="shared" si="2"/>
        <v>-8671.493</v>
      </c>
      <c r="G27" s="55">
        <f t="shared" si="2"/>
        <v>-8806.712003</v>
      </c>
      <c r="H27" s="71"/>
    </row>
    <row r="28" spans="1:10" ht="25.5">
      <c r="A28" s="39" t="s">
        <v>65</v>
      </c>
      <c r="B28" s="66">
        <v>710</v>
      </c>
      <c r="C28" s="40" t="s">
        <v>91</v>
      </c>
      <c r="D28" s="58">
        <f>-(D39+D21)</f>
        <v>-1826.44444</v>
      </c>
      <c r="E28" s="58">
        <v>-7825.4</v>
      </c>
      <c r="F28" s="58">
        <f>-(F39+F21)</f>
        <v>-8671.493</v>
      </c>
      <c r="G28" s="58">
        <f>-(G39+G21)</f>
        <v>-8806.712003</v>
      </c>
      <c r="H28" s="71"/>
      <c r="J28" t="s">
        <v>76</v>
      </c>
    </row>
    <row r="29" spans="1:8" ht="15">
      <c r="A29" s="39" t="s">
        <v>17</v>
      </c>
      <c r="B29" s="66">
        <v>700</v>
      </c>
      <c r="C29" s="40" t="s">
        <v>89</v>
      </c>
      <c r="D29" s="41">
        <f>D33</f>
        <v>0</v>
      </c>
      <c r="E29" s="58">
        <f>E30</f>
        <v>7825.4</v>
      </c>
      <c r="F29" s="58"/>
      <c r="G29" s="58"/>
      <c r="H29" s="71"/>
    </row>
    <row r="30" spans="1:8" ht="25.5">
      <c r="A30" s="39" t="s">
        <v>66</v>
      </c>
      <c r="B30" s="66">
        <v>720</v>
      </c>
      <c r="C30" s="40" t="s">
        <v>92</v>
      </c>
      <c r="D30" s="41">
        <f>D31</f>
        <v>1664.44444</v>
      </c>
      <c r="E30" s="58">
        <f>E31</f>
        <v>7825.4</v>
      </c>
      <c r="F30" s="55" t="e">
        <f>F31</f>
        <v>#REF!</v>
      </c>
      <c r="G30" s="55" t="e">
        <f>G31</f>
        <v>#REF!</v>
      </c>
      <c r="H30" s="71"/>
    </row>
    <row r="31" spans="1:10" ht="25.5">
      <c r="A31" s="39" t="s">
        <v>67</v>
      </c>
      <c r="B31" s="66">
        <v>720</v>
      </c>
      <c r="C31" s="40" t="s">
        <v>93</v>
      </c>
      <c r="D31" s="58">
        <f>D40+(-D24)</f>
        <v>1664.44444</v>
      </c>
      <c r="E31" s="58">
        <v>7825.4</v>
      </c>
      <c r="F31" s="58" t="e">
        <f>F40+(-F24)</f>
        <v>#REF!</v>
      </c>
      <c r="G31" s="58" t="e">
        <f>G40+(-G24)</f>
        <v>#REF!</v>
      </c>
      <c r="H31" s="71"/>
      <c r="J31" t="s">
        <v>75</v>
      </c>
    </row>
    <row r="34" spans="1:4" ht="15">
      <c r="A34" s="42" t="s">
        <v>29</v>
      </c>
      <c r="B34" s="43"/>
      <c r="C34" s="13"/>
      <c r="D34" s="13"/>
    </row>
    <row r="35" spans="1:4" ht="15">
      <c r="A35" s="111" t="s">
        <v>156</v>
      </c>
      <c r="B35" s="43"/>
      <c r="C35" s="13"/>
      <c r="D35" s="13"/>
    </row>
    <row r="36" spans="1:5" ht="27" customHeight="1">
      <c r="A36" s="133" t="s">
        <v>155</v>
      </c>
      <c r="B36" s="133"/>
      <c r="C36" s="13"/>
      <c r="E36" s="44" t="s">
        <v>142</v>
      </c>
    </row>
    <row r="38" ht="15.75" thickBot="1"/>
    <row r="39" spans="1:7" ht="15.75" thickBot="1">
      <c r="A39" s="18"/>
      <c r="B39" s="18"/>
      <c r="C39" s="18"/>
      <c r="D39" s="73"/>
      <c r="E39" s="74"/>
      <c r="F39" s="52">
        <f>Доходы!G60</f>
        <v>8671.493</v>
      </c>
      <c r="G39" s="52">
        <f>Доходы!H60</f>
        <v>8806.712003</v>
      </c>
    </row>
    <row r="40" spans="1:7" ht="15.75" thickBot="1">
      <c r="A40" s="18"/>
      <c r="B40" s="18"/>
      <c r="C40" s="18"/>
      <c r="D40" s="73"/>
      <c r="E40" s="74"/>
      <c r="F40" s="53" t="e">
        <f>#REF!</f>
        <v>#REF!</v>
      </c>
      <c r="G40" s="53" t="e">
        <f>#REF!</f>
        <v>#REF!</v>
      </c>
    </row>
    <row r="41" spans="1:7" ht="15.75" thickBot="1">
      <c r="A41" s="18"/>
      <c r="B41" s="18"/>
      <c r="C41" s="18"/>
      <c r="D41" s="73"/>
      <c r="E41" s="74"/>
      <c r="F41" s="52" t="e">
        <f>F39-F40</f>
        <v>#REF!</v>
      </c>
      <c r="G41" s="52" t="e">
        <f>G39-G40</f>
        <v>#REF!</v>
      </c>
    </row>
    <row r="42" spans="1:5" ht="15.75" thickBot="1">
      <c r="A42" s="18"/>
      <c r="B42" s="18"/>
      <c r="C42" s="18"/>
      <c r="D42" s="18"/>
      <c r="E42" s="18"/>
    </row>
    <row r="43" spans="1:7" ht="15.75" thickBot="1">
      <c r="A43" s="18"/>
      <c r="B43" s="18"/>
      <c r="C43" s="18"/>
      <c r="D43" s="75"/>
      <c r="E43" s="75"/>
      <c r="F43" s="72" t="e">
        <f>F41/Доходы!G12*100</f>
        <v>#REF!</v>
      </c>
      <c r="G43" s="56" t="e">
        <f>G41/Доходы!H12*100</f>
        <v>#REF!</v>
      </c>
    </row>
  </sheetData>
  <sheetProtection/>
  <mergeCells count="2">
    <mergeCell ref="A36:B36"/>
    <mergeCell ref="A12:E13"/>
  </mergeCells>
  <printOptions/>
  <pageMargins left="1.0236220472440944" right="0.3543307086614173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U65"/>
  <sheetViews>
    <sheetView tabSelected="1" zoomScalePageLayoutView="0" workbookViewId="0" topLeftCell="A29">
      <selection activeCell="C14" sqref="C14:D14"/>
    </sheetView>
  </sheetViews>
  <sheetFormatPr defaultColWidth="9.140625" defaultRowHeight="15"/>
  <cols>
    <col min="1" max="2" width="11.421875" style="0" customWidth="1"/>
    <col min="3" max="3" width="20.8515625" style="0" customWidth="1"/>
    <col min="4" max="4" width="60.28125" style="0" customWidth="1"/>
    <col min="5" max="5" width="19.28125" style="0" hidden="1" customWidth="1"/>
    <col min="6" max="6" width="17.421875" style="0" customWidth="1"/>
    <col min="7" max="7" width="13.8515625" style="0" hidden="1" customWidth="1"/>
    <col min="8" max="8" width="10.421875" style="0" hidden="1" customWidth="1"/>
    <col min="11" max="11" width="15.140625" style="0" customWidth="1"/>
    <col min="13" max="13" width="11.57421875" style="0" customWidth="1"/>
  </cols>
  <sheetData>
    <row r="1" spans="1:8" ht="15" hidden="1">
      <c r="A1" s="1"/>
      <c r="B1" s="1"/>
      <c r="C1" s="35"/>
      <c r="D1" s="35"/>
      <c r="H1" s="19" t="s">
        <v>36</v>
      </c>
    </row>
    <row r="2" spans="1:8" ht="15" hidden="1">
      <c r="A2" s="1"/>
      <c r="B2" s="1"/>
      <c r="C2" s="35"/>
      <c r="D2" s="35"/>
      <c r="H2" s="19" t="s">
        <v>15</v>
      </c>
    </row>
    <row r="3" spans="1:8" ht="15" hidden="1">
      <c r="A3" s="1"/>
      <c r="B3" s="1"/>
      <c r="C3" s="35"/>
      <c r="D3" s="35"/>
      <c r="H3" s="19" t="s">
        <v>11</v>
      </c>
    </row>
    <row r="4" spans="1:8" ht="15" hidden="1">
      <c r="A4" s="1"/>
      <c r="B4" s="1"/>
      <c r="C4" s="35"/>
      <c r="D4" s="35"/>
      <c r="H4" s="19" t="s">
        <v>12</v>
      </c>
    </row>
    <row r="5" spans="1:8" ht="15" hidden="1">
      <c r="A5" s="1"/>
      <c r="B5" s="1"/>
      <c r="C5" s="35"/>
      <c r="D5" s="35"/>
      <c r="H5" s="19" t="s">
        <v>68</v>
      </c>
    </row>
    <row r="6" spans="1:18" ht="15.75">
      <c r="A6" s="88"/>
      <c r="B6" s="88"/>
      <c r="C6" s="88"/>
      <c r="D6" s="92" t="s">
        <v>221</v>
      </c>
      <c r="E6" s="18"/>
      <c r="F6" s="76"/>
      <c r="G6" s="18"/>
      <c r="H6" s="76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5.75">
      <c r="A7" s="88"/>
      <c r="B7" s="88"/>
      <c r="C7" s="88"/>
      <c r="D7" s="92" t="s">
        <v>166</v>
      </c>
      <c r="E7" s="18"/>
      <c r="F7" s="76"/>
      <c r="G7" s="18"/>
      <c r="H7" s="76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5.75">
      <c r="A8" s="88"/>
      <c r="B8" s="88"/>
      <c r="C8" s="88"/>
      <c r="D8" s="92" t="s">
        <v>217</v>
      </c>
      <c r="E8" s="18"/>
      <c r="F8" s="76"/>
      <c r="G8" s="18"/>
      <c r="H8" s="76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5" customHeight="1">
      <c r="A9" s="88"/>
      <c r="B9" s="88"/>
      <c r="C9" s="135" t="s">
        <v>140</v>
      </c>
      <c r="D9" s="135"/>
      <c r="E9" s="18"/>
      <c r="F9" s="76"/>
      <c r="G9" s="18"/>
      <c r="H9" s="76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5.75">
      <c r="A10" s="88"/>
      <c r="B10" s="88"/>
      <c r="C10" s="88"/>
      <c r="D10" s="89" t="s">
        <v>222</v>
      </c>
      <c r="E10" s="18"/>
      <c r="F10" s="76"/>
      <c r="G10" s="18"/>
      <c r="H10" s="76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5" customHeight="1">
      <c r="A11" s="88"/>
      <c r="B11" s="88"/>
      <c r="C11" s="88"/>
      <c r="D11" s="90"/>
      <c r="E11" s="18"/>
      <c r="F11" s="18"/>
      <c r="G11" s="18"/>
      <c r="H11" s="76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5" customHeight="1">
      <c r="A12" s="145" t="s">
        <v>219</v>
      </c>
      <c r="B12" s="145"/>
      <c r="C12" s="145"/>
      <c r="D12" s="145"/>
      <c r="E12" s="65"/>
      <c r="F12" s="65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5.75" customHeight="1">
      <c r="A13" s="146"/>
      <c r="B13" s="146"/>
      <c r="C13" s="146"/>
      <c r="D13" s="146"/>
      <c r="E13" s="65"/>
      <c r="F13" s="65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78.75" customHeight="1">
      <c r="A14" s="121" t="s">
        <v>199</v>
      </c>
      <c r="B14" s="122" t="s">
        <v>200</v>
      </c>
      <c r="C14" s="150" t="s">
        <v>201</v>
      </c>
      <c r="D14" s="150"/>
      <c r="E14" s="36"/>
      <c r="F14" s="14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45" customHeight="1">
      <c r="A15" s="91">
        <v>901</v>
      </c>
      <c r="B15" s="151" t="s">
        <v>218</v>
      </c>
      <c r="C15" s="151"/>
      <c r="D15" s="152"/>
      <c r="E15" s="77"/>
      <c r="F15" s="77"/>
      <c r="G15" s="78"/>
      <c r="H15" s="7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45" customHeight="1">
      <c r="A16" s="116">
        <v>901</v>
      </c>
      <c r="B16" s="137" t="s">
        <v>167</v>
      </c>
      <c r="C16" s="137"/>
      <c r="D16" s="117" t="s">
        <v>168</v>
      </c>
      <c r="E16" s="77"/>
      <c r="F16" s="77"/>
      <c r="G16" s="78"/>
      <c r="H16" s="7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45" customHeight="1">
      <c r="A17" s="116">
        <v>901</v>
      </c>
      <c r="B17" s="137" t="s">
        <v>169</v>
      </c>
      <c r="C17" s="137"/>
      <c r="D17" s="117" t="s">
        <v>98</v>
      </c>
      <c r="E17" s="77"/>
      <c r="F17" s="77"/>
      <c r="G17" s="78"/>
      <c r="H17" s="7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8.5" customHeight="1">
      <c r="A18" s="118">
        <v>901</v>
      </c>
      <c r="B18" s="138" t="s">
        <v>170</v>
      </c>
      <c r="C18" s="138"/>
      <c r="D18" s="119" t="s">
        <v>171</v>
      </c>
      <c r="E18" s="77"/>
      <c r="F18" s="77"/>
      <c r="G18" s="78"/>
      <c r="H18" s="7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30" customHeight="1">
      <c r="A19" s="118">
        <v>901</v>
      </c>
      <c r="B19" s="138" t="s">
        <v>205</v>
      </c>
      <c r="C19" s="138"/>
      <c r="D19" s="119" t="s">
        <v>206</v>
      </c>
      <c r="E19" s="77"/>
      <c r="F19" s="77"/>
      <c r="G19" s="78"/>
      <c r="H19" s="7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30" customHeight="1">
      <c r="A20" s="118">
        <v>901</v>
      </c>
      <c r="B20" s="138" t="s">
        <v>202</v>
      </c>
      <c r="C20" s="138"/>
      <c r="D20" s="120" t="s">
        <v>172</v>
      </c>
      <c r="E20" s="77"/>
      <c r="F20" s="77"/>
      <c r="G20" s="78"/>
      <c r="H20" s="7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35.25" customHeight="1">
      <c r="A21" s="118">
        <v>901</v>
      </c>
      <c r="B21" s="138" t="s">
        <v>203</v>
      </c>
      <c r="C21" s="138"/>
      <c r="D21" s="120" t="s">
        <v>204</v>
      </c>
      <c r="E21" s="77"/>
      <c r="F21" s="77"/>
      <c r="G21" s="78"/>
      <c r="H21" s="7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45" customHeight="1">
      <c r="A22" s="116">
        <v>901</v>
      </c>
      <c r="B22" s="137" t="s">
        <v>99</v>
      </c>
      <c r="C22" s="137"/>
      <c r="D22" s="117" t="s">
        <v>173</v>
      </c>
      <c r="E22" s="77"/>
      <c r="F22" s="77"/>
      <c r="G22" s="78"/>
      <c r="H22" s="7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45" customHeight="1">
      <c r="A23" s="118">
        <v>901</v>
      </c>
      <c r="B23" s="138" t="s">
        <v>174</v>
      </c>
      <c r="C23" s="138"/>
      <c r="D23" s="119" t="s">
        <v>175</v>
      </c>
      <c r="E23" s="77"/>
      <c r="F23" s="77"/>
      <c r="G23" s="78"/>
      <c r="H23" s="7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45" customHeight="1">
      <c r="A24" s="118">
        <v>901</v>
      </c>
      <c r="B24" s="138" t="s">
        <v>176</v>
      </c>
      <c r="C24" s="138"/>
      <c r="D24" s="119" t="s">
        <v>177</v>
      </c>
      <c r="E24" s="77"/>
      <c r="F24" s="77"/>
      <c r="G24" s="78"/>
      <c r="H24" s="7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45" customHeight="1">
      <c r="A25" s="118">
        <v>901</v>
      </c>
      <c r="B25" s="138" t="s">
        <v>215</v>
      </c>
      <c r="C25" s="138"/>
      <c r="D25" s="119" t="s">
        <v>216</v>
      </c>
      <c r="E25" s="77"/>
      <c r="F25" s="77"/>
      <c r="G25" s="78"/>
      <c r="H25" s="7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45" customHeight="1">
      <c r="A26" s="118">
        <v>901</v>
      </c>
      <c r="B26" s="138" t="s">
        <v>178</v>
      </c>
      <c r="C26" s="138"/>
      <c r="D26" s="119" t="s">
        <v>179</v>
      </c>
      <c r="E26" s="77"/>
      <c r="F26" s="77"/>
      <c r="G26" s="78"/>
      <c r="H26" s="7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45" customHeight="1">
      <c r="A27" s="118">
        <v>901</v>
      </c>
      <c r="B27" s="138" t="s">
        <v>207</v>
      </c>
      <c r="C27" s="138"/>
      <c r="D27" s="119" t="s">
        <v>208</v>
      </c>
      <c r="E27" s="77"/>
      <c r="F27" s="77"/>
      <c r="G27" s="78"/>
      <c r="H27" s="7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33.75" customHeight="1">
      <c r="A28" s="116">
        <v>901</v>
      </c>
      <c r="B28" s="137" t="s">
        <v>180</v>
      </c>
      <c r="C28" s="137"/>
      <c r="D28" s="117" t="s">
        <v>181</v>
      </c>
      <c r="E28" s="77"/>
      <c r="F28" s="77"/>
      <c r="G28" s="78"/>
      <c r="H28" s="7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22.5" customHeight="1">
      <c r="A29" s="118">
        <v>901</v>
      </c>
      <c r="B29" s="138" t="s">
        <v>182</v>
      </c>
      <c r="C29" s="138"/>
      <c r="D29" s="119" t="s">
        <v>16</v>
      </c>
      <c r="E29" s="77"/>
      <c r="F29" s="77"/>
      <c r="G29" s="78"/>
      <c r="H29" s="7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1" customHeight="1">
      <c r="A30" s="118">
        <v>901</v>
      </c>
      <c r="B30" s="138" t="s">
        <v>183</v>
      </c>
      <c r="C30" s="138"/>
      <c r="D30" s="119" t="s">
        <v>184</v>
      </c>
      <c r="E30" s="77"/>
      <c r="F30" s="77"/>
      <c r="G30" s="78"/>
      <c r="H30" s="7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21" customHeight="1">
      <c r="A31" s="118">
        <v>901</v>
      </c>
      <c r="B31" s="138" t="s">
        <v>185</v>
      </c>
      <c r="C31" s="138"/>
      <c r="D31" s="119" t="s">
        <v>186</v>
      </c>
      <c r="E31" s="77"/>
      <c r="F31" s="77"/>
      <c r="G31" s="78"/>
      <c r="H31" s="7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32.25" customHeight="1">
      <c r="A32" s="118">
        <v>901</v>
      </c>
      <c r="B32" s="138" t="s">
        <v>209</v>
      </c>
      <c r="C32" s="138"/>
      <c r="D32" s="119" t="s">
        <v>210</v>
      </c>
      <c r="E32" s="77"/>
      <c r="F32" s="77"/>
      <c r="G32" s="78"/>
      <c r="H32" s="7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9.5" customHeight="1">
      <c r="A33" s="118">
        <v>901</v>
      </c>
      <c r="B33" s="138" t="s">
        <v>187</v>
      </c>
      <c r="C33" s="138"/>
      <c r="D33" s="119" t="s">
        <v>188</v>
      </c>
      <c r="E33" s="77"/>
      <c r="F33" s="77"/>
      <c r="G33" s="78"/>
      <c r="H33" s="7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9.5" customHeight="1">
      <c r="A34" s="118">
        <v>901</v>
      </c>
      <c r="B34" s="138" t="s">
        <v>189</v>
      </c>
      <c r="C34" s="138"/>
      <c r="D34" s="119" t="s">
        <v>190</v>
      </c>
      <c r="E34" s="77"/>
      <c r="F34" s="77"/>
      <c r="G34" s="78"/>
      <c r="H34" s="7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31.5" customHeight="1">
      <c r="A35" s="118">
        <v>901</v>
      </c>
      <c r="B35" s="138" t="s">
        <v>212</v>
      </c>
      <c r="C35" s="138"/>
      <c r="D35" s="120" t="s">
        <v>211</v>
      </c>
      <c r="E35" s="77"/>
      <c r="F35" s="77"/>
      <c r="G35" s="78"/>
      <c r="H35" s="7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45" customHeight="1">
      <c r="A36" s="116">
        <v>901</v>
      </c>
      <c r="B36" s="137" t="s">
        <v>191</v>
      </c>
      <c r="C36" s="137"/>
      <c r="D36" s="117" t="s">
        <v>192</v>
      </c>
      <c r="E36" s="77"/>
      <c r="F36" s="77"/>
      <c r="G36" s="78"/>
      <c r="H36" s="7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45" customHeight="1">
      <c r="A37" s="118">
        <v>901</v>
      </c>
      <c r="B37" s="138" t="s">
        <v>193</v>
      </c>
      <c r="C37" s="138"/>
      <c r="D37" s="119" t="s">
        <v>194</v>
      </c>
      <c r="E37" s="77"/>
      <c r="F37" s="77"/>
      <c r="G37" s="78"/>
      <c r="H37" s="7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36" customHeight="1">
      <c r="A38" s="118">
        <v>901</v>
      </c>
      <c r="B38" s="138" t="s">
        <v>195</v>
      </c>
      <c r="C38" s="138"/>
      <c r="D38" s="119" t="s">
        <v>196</v>
      </c>
      <c r="E38" s="77"/>
      <c r="F38" s="77"/>
      <c r="G38" s="78"/>
      <c r="H38" s="7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45" customHeight="1">
      <c r="A39" s="118">
        <v>901</v>
      </c>
      <c r="B39" s="138" t="s">
        <v>197</v>
      </c>
      <c r="C39" s="138"/>
      <c r="D39" s="119" t="s">
        <v>198</v>
      </c>
      <c r="E39" s="77"/>
      <c r="F39" s="77"/>
      <c r="G39" s="78"/>
      <c r="H39" s="7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45" customHeight="1">
      <c r="A40" s="118">
        <v>901</v>
      </c>
      <c r="B40" s="138" t="s">
        <v>213</v>
      </c>
      <c r="C40" s="138"/>
      <c r="D40" s="119" t="s">
        <v>214</v>
      </c>
      <c r="E40" s="77"/>
      <c r="F40" s="77"/>
      <c r="G40" s="78"/>
      <c r="H40" s="7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21" ht="4.5" customHeight="1">
      <c r="A41" s="147"/>
      <c r="B41" s="147"/>
      <c r="C41" s="148"/>
      <c r="D41" s="148"/>
      <c r="E41" s="144"/>
      <c r="F41" s="144"/>
      <c r="G41" s="94"/>
      <c r="H41" s="82"/>
      <c r="I41" s="83"/>
      <c r="J41" s="84"/>
      <c r="K41" s="84"/>
      <c r="L41" s="85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5.75" customHeight="1" hidden="1">
      <c r="A42" s="147"/>
      <c r="B42" s="147"/>
      <c r="C42" s="148"/>
      <c r="D42" s="148"/>
      <c r="E42" s="144"/>
      <c r="F42" s="144"/>
      <c r="G42" s="94"/>
      <c r="H42" s="82"/>
      <c r="I42" s="83"/>
      <c r="J42" s="84"/>
      <c r="K42" s="84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28.5" customHeight="1" hidden="1">
      <c r="A43" s="149"/>
      <c r="B43" s="149"/>
      <c r="C43" s="149"/>
      <c r="D43" s="149"/>
      <c r="E43" s="136"/>
      <c r="F43" s="136"/>
      <c r="G43" s="136"/>
      <c r="H43" s="82"/>
      <c r="I43" s="83"/>
      <c r="J43" s="84"/>
      <c r="K43" s="84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5.75" hidden="1">
      <c r="A44" s="140"/>
      <c r="B44" s="140"/>
      <c r="C44" s="140"/>
      <c r="D44" s="140"/>
      <c r="E44" s="95"/>
      <c r="F44" s="93"/>
      <c r="G44" s="94"/>
      <c r="H44" s="82"/>
      <c r="I44" s="83"/>
      <c r="J44" s="84"/>
      <c r="K44" s="84"/>
      <c r="L44" s="86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5" hidden="1">
      <c r="A45" s="140"/>
      <c r="B45" s="140"/>
      <c r="C45" s="140"/>
      <c r="D45" s="140"/>
      <c r="E45" s="79"/>
      <c r="F45" s="80"/>
      <c r="G45" s="81"/>
      <c r="H45" s="82"/>
      <c r="I45" s="83"/>
      <c r="J45" s="84"/>
      <c r="K45" s="84"/>
      <c r="L45" s="86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5" hidden="1">
      <c r="A46" s="114"/>
      <c r="B46" s="114"/>
      <c r="C46" s="115"/>
      <c r="D46" s="115"/>
      <c r="E46" s="79"/>
      <c r="F46" s="80"/>
      <c r="G46" s="81"/>
      <c r="H46" s="82"/>
      <c r="I46" s="83"/>
      <c r="J46" s="84"/>
      <c r="K46" s="84"/>
      <c r="L46" s="86"/>
      <c r="M46" s="18"/>
      <c r="N46" s="18"/>
      <c r="O46" s="18"/>
      <c r="P46" s="18"/>
      <c r="Q46" s="18"/>
      <c r="R46" s="18"/>
      <c r="S46" s="18"/>
      <c r="T46" s="18"/>
      <c r="U46" s="18"/>
    </row>
    <row r="47" spans="1:18" ht="15" hidden="1">
      <c r="A47" s="79"/>
      <c r="B47" s="79"/>
      <c r="C47" s="80"/>
      <c r="D47" s="81"/>
      <c r="E47" s="82"/>
      <c r="F47" s="83"/>
      <c r="G47" s="84"/>
      <c r="H47" s="84"/>
      <c r="I47" s="86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5">
      <c r="A48" s="139" t="s">
        <v>220</v>
      </c>
      <c r="B48" s="139"/>
      <c r="C48" s="140"/>
      <c r="D48" s="81"/>
      <c r="E48" s="82"/>
      <c r="F48" s="83"/>
      <c r="G48" s="84"/>
      <c r="H48" s="84"/>
      <c r="I48" s="86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35.25" customHeight="1">
      <c r="A49" s="140"/>
      <c r="B49" s="140"/>
      <c r="C49" s="140"/>
      <c r="D49" s="123" t="s">
        <v>142</v>
      </c>
      <c r="E49" s="83"/>
      <c r="F49" s="83"/>
      <c r="G49" s="83"/>
      <c r="H49" s="83"/>
      <c r="I49" s="86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5">
      <c r="A50" s="79"/>
      <c r="B50" s="79"/>
      <c r="C50" s="80"/>
      <c r="D50" s="81"/>
      <c r="E50" s="82"/>
      <c r="F50" s="83"/>
      <c r="G50" s="84"/>
      <c r="H50" s="84"/>
      <c r="I50" s="86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5">
      <c r="A51" s="141"/>
      <c r="B51" s="141"/>
      <c r="C51" s="141"/>
      <c r="D51" s="142"/>
      <c r="E51" s="83"/>
      <c r="F51" s="83"/>
      <c r="G51" s="83"/>
      <c r="H51" s="83"/>
      <c r="I51" s="86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5">
      <c r="A52" s="143"/>
      <c r="B52" s="143"/>
      <c r="C52" s="143"/>
      <c r="D52" s="14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5">
      <c r="A53" s="114"/>
      <c r="B53" s="114"/>
      <c r="C53" s="115"/>
      <c r="D53" s="11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5">
      <c r="A54" s="42"/>
      <c r="B54" s="42"/>
      <c r="C54" s="43"/>
      <c r="D54" s="43"/>
      <c r="E54" s="43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15">
      <c r="A55" s="42"/>
      <c r="B55" s="42"/>
      <c r="C55" s="43"/>
      <c r="D55" s="43"/>
      <c r="E55" s="4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">
      <c r="A56" s="136"/>
      <c r="B56" s="136"/>
      <c r="C56" s="136"/>
      <c r="D56" s="43"/>
      <c r="E56" s="18"/>
      <c r="F56" s="8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5">
      <c r="A59" s="18"/>
      <c r="B59" s="18"/>
      <c r="C59" s="18"/>
      <c r="D59" s="18"/>
      <c r="E59" s="73"/>
      <c r="F59" s="74"/>
      <c r="G59" s="73"/>
      <c r="H59" s="73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5">
      <c r="A60" s="18"/>
      <c r="B60" s="18"/>
      <c r="C60" s="18"/>
      <c r="D60" s="18"/>
      <c r="E60" s="73"/>
      <c r="F60" s="74"/>
      <c r="G60" s="73"/>
      <c r="H60" s="73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5">
      <c r="A61" s="18"/>
      <c r="B61" s="18"/>
      <c r="C61" s="18"/>
      <c r="D61" s="18"/>
      <c r="E61" s="73"/>
      <c r="F61" s="74"/>
      <c r="G61" s="73"/>
      <c r="H61" s="73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15">
      <c r="A63" s="18"/>
      <c r="B63" s="18"/>
      <c r="C63" s="18"/>
      <c r="D63" s="18"/>
      <c r="E63" s="75"/>
      <c r="F63" s="75"/>
      <c r="G63" s="75"/>
      <c r="H63" s="75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</sheetData>
  <sheetProtection/>
  <mergeCells count="36">
    <mergeCell ref="B40:C40"/>
    <mergeCell ref="B34:C34"/>
    <mergeCell ref="B31:C31"/>
    <mergeCell ref="B32:C32"/>
    <mergeCell ref="B33:C33"/>
    <mergeCell ref="B35:C35"/>
    <mergeCell ref="E41:F41"/>
    <mergeCell ref="E42:F42"/>
    <mergeCell ref="A12:D13"/>
    <mergeCell ref="A41:D45"/>
    <mergeCell ref="C14:D14"/>
    <mergeCell ref="B15:D15"/>
    <mergeCell ref="E43:G43"/>
    <mergeCell ref="B28:C28"/>
    <mergeCell ref="B29:C29"/>
    <mergeCell ref="B30:C30"/>
    <mergeCell ref="A48:C49"/>
    <mergeCell ref="A51:D52"/>
    <mergeCell ref="B22:C22"/>
    <mergeCell ref="B23:C23"/>
    <mergeCell ref="B24:C24"/>
    <mergeCell ref="B25:C25"/>
    <mergeCell ref="B26:C26"/>
    <mergeCell ref="B27:C27"/>
    <mergeCell ref="B36:C36"/>
    <mergeCell ref="B37:C37"/>
    <mergeCell ref="C9:D9"/>
    <mergeCell ref="A56:C56"/>
    <mergeCell ref="B16:C16"/>
    <mergeCell ref="B17:C17"/>
    <mergeCell ref="B18:C18"/>
    <mergeCell ref="B19:C19"/>
    <mergeCell ref="B20:C20"/>
    <mergeCell ref="B21:C21"/>
    <mergeCell ref="B38:C38"/>
    <mergeCell ref="B39:C39"/>
  </mergeCells>
  <printOptions/>
  <pageMargins left="0.87" right="0.35433070866141736" top="0.28" bottom="0.32" header="0.31496062992125984" footer="0.31496062992125984"/>
  <pageSetup horizontalDpi="600" verticalDpi="600" orientation="portrait" paperSize="9" scale="85" r:id="rId1"/>
  <colBreaks count="1" manualBreakCount="1">
    <brk id="4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2019-09-10T06:18:27Z</cp:lastPrinted>
  <dcterms:created xsi:type="dcterms:W3CDTF">2007-11-08T07:18:40Z</dcterms:created>
  <dcterms:modified xsi:type="dcterms:W3CDTF">2019-09-10T06:19:25Z</dcterms:modified>
  <cp:category/>
  <cp:version/>
  <cp:contentType/>
  <cp:contentStatus/>
</cp:coreProperties>
</file>