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№ 1 Доходы 2012г. " sheetId="1" r:id="rId1"/>
  </sheets>
  <definedNames>
    <definedName name="_xlnm.Print_Area" localSheetId="0">'№ 1 Доходы 2012г. '!$A$1:$K$105</definedName>
  </definedNames>
  <calcPr fullCalcOnLoad="1" refMode="R1C1"/>
</workbook>
</file>

<file path=xl/sharedStrings.xml><?xml version="1.0" encoding="utf-8"?>
<sst xmlns="http://schemas.openxmlformats.org/spreadsheetml/2006/main" count="133" uniqueCount="113">
  <si>
    <t>000</t>
  </si>
  <si>
    <t>Налог на доходы физических лиц</t>
  </si>
  <si>
    <t>Итого доходов:</t>
  </si>
  <si>
    <t>Налог на имущество физических лиц</t>
  </si>
  <si>
    <t>Земельный налог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</si>
  <si>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</si>
  <si>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КОСГУ</t>
  </si>
  <si>
    <t>КВД</t>
  </si>
  <si>
    <t>Налоговые и неналоговые доходы</t>
  </si>
  <si>
    <t>Безвозмездные поступления</t>
  </si>
  <si>
    <t>Налоги на имущество</t>
  </si>
  <si>
    <t>Прочие неналоговые доходы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</si>
  <si>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</si>
  <si>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</si>
  <si>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</si>
  <si>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10804000010000 </t>
  </si>
  <si>
    <t xml:space="preserve"> 10800000000000</t>
  </si>
  <si>
    <t xml:space="preserve">  ЗАДОЛЖЕННОСТЬ И ПЕРЕРАСЧЕТЫ ПО ОТМЕНЕННЫМ НАЛОГАМ, СБОРАМ И ИНЫМ ОБЯЗАТЕЛЬНЫМ ПЛАТЕЖАМ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</si>
  <si>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</si>
  <si>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</si>
  <si>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10900000000000</t>
  </si>
  <si>
    <t xml:space="preserve"> 10904050000000 </t>
  </si>
  <si>
    <t xml:space="preserve"> 11109000000000</t>
  </si>
  <si>
    <t xml:space="preserve"> 11109040000000 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</si>
  <si>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</si>
  <si>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</si>
  <si>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ИСПОЛЬЗОВАНИЯ ИМУЩЕСТВА, НАХОДЯЩЕГОСЯ В ГОСУДАРСТВЕННОЙ И МУНИЦИПАЛЬНОЙ СОБСТВЕННОСТИ</t>
  </si>
  <si>
    <t>11100000000000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</si>
  <si>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</si>
  <si>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</si>
  <si>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 xml:space="preserve">11300000000000 </t>
  </si>
  <si>
    <t xml:space="preserve"> 11303000000000 </t>
  </si>
  <si>
    <t xml:space="preserve">11303050100000 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</si>
  <si>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</si>
  <si>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и компенсации затрат государства</t>
  </si>
  <si>
    <t xml:space="preserve">  Прочие доходы от оказания платных услуг получателями средств бюджетов поселений и компенсации затрат бюджетов поселений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</si>
  <si>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</si>
  <si>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11105020000000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</si>
  <si>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</si>
  <si>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</si>
  <si>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</si>
  <si>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Дотации бюджетам поселений на выравнивание уровня бюджетной обеспеченности (областной бюджет)</t>
  </si>
  <si>
    <t>Иные межбюджетные трансферты</t>
  </si>
  <si>
    <t>Субсидия в целях софинансирования расходных обязательств в границах муниципального образования электро-, тепло-, водоснабжения населения, снабжения населения топливом на частичное возмещение расходов организаций, оказывающих коммунальные услуги населению (областной бюджет)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</si>
  <si>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</si>
  <si>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</si>
  <si>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</si>
  <si>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Гл. адми-  нист-ратор</t>
  </si>
  <si>
    <t>Безвозмездные поступления от государственных (муниципальных) организаций</t>
  </si>
  <si>
    <t>Безвозмездные поступления от государственных организаций в бюджеты поселений</t>
  </si>
  <si>
    <t>Прочие межбюджетные трансферты, передаваемые бюджетам субъектов Российской Федерации</t>
  </si>
  <si>
    <t>Прочие субсидии бюджетам поселений</t>
  </si>
  <si>
    <t>Субсидия в целях софинансирования расходных обязательств в границах муниципального образования электро-, тепло-, водоснабжения населения, снабжения населения топливом на проведение плановых и предупредительных мероприятий по подготовке объектов ЖКХ к отопительному сезону 2010-2011 гг.</t>
  </si>
  <si>
    <t>Прогнозируемые доходы бюджета</t>
  </si>
  <si>
    <t>Наименование групп, подгрупп, статей и подстатей доходов</t>
  </si>
  <si>
    <t>Земельный налог (по обязательствам, возникшим до 1 января 2006 г.), мобилизуемый на территориях поселений (сумма платежа)</t>
  </si>
  <si>
    <t>Единый сельскохозяйственный налог (за налоговые периоды, истёкшие до 1 января 2011г.)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</si>
  <si>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</si>
  <si>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</si>
  <si>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11103050100000</t>
  </si>
  <si>
    <t>Проценты, полученные от предоставления бюджетных кредитов внутри страны за счет средств бюджетов поселений</t>
  </si>
  <si>
    <t xml:space="preserve">11303000000000 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</si>
  <si>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</si>
  <si>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муниципального образования</t>
  </si>
  <si>
    <t>План на 01.01.2011г.</t>
  </si>
  <si>
    <t>План 2012г. к  плану 2011г. (%)</t>
  </si>
  <si>
    <t>Исполнение на 01.12.2011г.</t>
  </si>
  <si>
    <t>1130000000000</t>
  </si>
  <si>
    <t>ДОХОДЫ ОТ ОКАЗАНИЯ ПЛАТНЫХ УСЛУГ И КОМПЕНСАЦИИ ЗАТРАТ ГОСУДАРСТВА</t>
  </si>
  <si>
    <t>руб.</t>
  </si>
  <si>
    <t>Откл-ние</t>
  </si>
  <si>
    <t>%</t>
  </si>
  <si>
    <r>
      <t>Налог на доходы физических лиц с доходов, источником которых является налоговый агент, за исключением доходов, в отношении которых  исчисление  и уплата налога осуществляются в соответствии со статьями 227, 227</t>
    </r>
    <r>
      <rPr>
        <vertAlign val="superscript"/>
        <sz val="16"/>
        <color indexed="8"/>
        <rFont val="Arial"/>
        <family val="2"/>
      </rPr>
      <t>1</t>
    </r>
    <r>
      <rPr>
        <sz val="16"/>
        <color indexed="8"/>
        <rFont val="Arial"/>
        <family val="2"/>
      </rPr>
      <t xml:space="preserve"> и 228 Налогового кодекса Российской Федерации</t>
    </r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</si>
  <si>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 частной практикой  в соответствии  со статьей 227 Налогового кодекса Российской Федерации </t>
  </si>
  <si>
    <t xml:space="preserve">Единый сельскохозяйственный налог </t>
  </si>
  <si>
    <t>Субсидия на реализацию мероприятий перечня проектов народных инициатив по подготовке к празднованию 75-летия Иркутской области.</t>
  </si>
  <si>
    <t xml:space="preserve">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</si>
  <si>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</si>
  <si>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Субсидия по подпрограмме "Подготовка объектов коммунальной инфраструктуры Иркутской области к отопительному сезону 2011-2012 годы"</t>
  </si>
  <si>
    <t xml:space="preserve"> 10804020014000 </t>
  </si>
  <si>
    <t>Прочие неналоговые доходы бюджетов поселений(соцнайм)</t>
  </si>
  <si>
    <t xml:space="preserve">                                                                                                               городского поселения Тельминского</t>
  </si>
  <si>
    <t>Прочие поступления от денежных взысканий(штрафов) и иных сумм в возмещение ущерба, зачисляемые в бюджеты полселений</t>
  </si>
  <si>
    <t>Невыясненные поступления, зачисляемые в бюджеты поселений</t>
  </si>
  <si>
    <t xml:space="preserve">                                                                                                               к Постановлению главы</t>
  </si>
  <si>
    <t>Доходы от продажи земельных участков, находящихся в собственности поселений(за исключением земельных участков муниципальных автономныучреждений, а также земельных участков муниципальных унитарных предприятий , в том числе казенных)</t>
  </si>
  <si>
    <t>10300000000000</t>
  </si>
  <si>
    <t>НАЛОГИ НА ТОВАРЫ (РАБОТЫ, УСЛУГИ), РЕАЛИЗУЕМЫЕ НА ТЕРРИТОРИИ РОССИЙСКОЙ ФЕДЕРАЦИИ</t>
  </si>
  <si>
    <t xml:space="preserve">10302000010000 </t>
  </si>
  <si>
    <t>Акцизы по подакцизным товарам (продукции),производимым на территории Российской Федерации</t>
  </si>
  <si>
    <t>10302230010000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</si>
  <si>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</si>
  <si>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</t>
  </si>
  <si>
    <t>Доходы от уплаты акцизов на моторные масла для дизельных и 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</si>
  <si>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</si>
  <si>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</si>
  <si>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10302260010000</t>
  </si>
  <si>
    <t>Доходы от уплаты акзизов на прямоугольный бензин,подлежащие распределению между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</si>
  <si>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</si>
  <si>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10904053130000</t>
  </si>
  <si>
    <t>Субсидия по долгосрочной целевой программе "Защита окружающей среды на 2011-2015 год"Федеральный бюджет</t>
  </si>
  <si>
    <t>Субсидия по долгосрочной целевой программе "Защита окружающей среды на 2011-2015 год" Областной бюджет</t>
  </si>
  <si>
    <t>Субвенции бюджетам поселений на выполнение передаваемых полномочий субъектов Российской Федерации(тарифы)</t>
  </si>
  <si>
    <t>Субвенции бюджетам поселений на выполнение передаваемых полномочий субъектов Российской Федерации(штрафы))</t>
  </si>
  <si>
    <t>Бюджетные назначения 2016 год</t>
  </si>
  <si>
    <t>Субсидия на реализацию программы "Повышение эффективности бюджетных расходов в Иркутской области" на 2015-2017 годы</t>
  </si>
  <si>
    <t>Глава администрации городского поселения</t>
  </si>
  <si>
    <t>Тельминского муниципального образования                                                              М.А.Ерофеев</t>
  </si>
  <si>
    <t>Исполнение 
на 01.01.2017г.</t>
  </si>
  <si>
    <t>городского посления Тельминского муниципального образования на 01.01.2017 г.</t>
  </si>
  <si>
    <t>Дотация на поддержку мер по обеспечению сбалансированности бюджетов</t>
  </si>
  <si>
    <t xml:space="preserve">Субсидии по программе "Переселение граждан из ветхого и аварийного жилищного фонда Иркутской области на 2014-2020 годы"  </t>
  </si>
  <si>
    <t xml:space="preserve">                                                                                                               от   29.03.2017 г.          № 196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</si>
</sst>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16"/>
      <name val="Corbel"/>
      <family val="2"/>
    </font>
    <font>
      <sz val="16"/>
      <name val="Arial"/>
      <family val="2"/>
    </font>
    <font>
      <sz val="16"/>
      <name val="Arial Cyr"/>
      <family val="0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6"/>
      <name val="Times New Roman"/>
      <family val="1"/>
    </font>
    <font>
      <vertAlign val="superscript"/>
      <sz val="16"/>
      <color indexed="8"/>
      <name val="Arial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2" fontId="6" fillId="32" borderId="0" xfId="0" applyNumberFormat="1" applyFont="1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2" fontId="10" fillId="32" borderId="0" xfId="0" applyNumberFormat="1" applyFont="1" applyFill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vertical="center"/>
    </xf>
    <xf numFmtId="0" fontId="16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2" fontId="7" fillId="32" borderId="0" xfId="0" applyNumberFormat="1" applyFont="1" applyFill="1" applyAlignment="1">
      <alignment horizontal="center"/>
    </xf>
    <xf numFmtId="2" fontId="12" fillId="32" borderId="0" xfId="0" applyNumberFormat="1" applyFont="1" applyFill="1" applyBorder="1" applyAlignment="1">
      <alignment horizontal="center" vertical="center"/>
    </xf>
    <xf numFmtId="4" fontId="9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Alignment="1">
      <alignment horizontal="center" vertical="center"/>
    </xf>
    <xf numFmtId="4" fontId="13" fillId="32" borderId="0" xfId="0" applyNumberFormat="1" applyFont="1" applyFill="1" applyBorder="1" applyAlignment="1">
      <alignment horizontal="center" vertical="center"/>
    </xf>
    <xf numFmtId="4" fontId="16" fillId="32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2" fontId="23" fillId="32" borderId="10" xfId="0" applyNumberFormat="1" applyFont="1" applyFill="1" applyBorder="1" applyAlignment="1">
      <alignment horizontal="center" vertical="center" wrapText="1"/>
    </xf>
    <xf numFmtId="4" fontId="23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165" fontId="8" fillId="32" borderId="10" xfId="0" applyNumberFormat="1" applyFont="1" applyFill="1" applyBorder="1" applyAlignment="1">
      <alignment horizontal="center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left" wrapText="1" indent="2"/>
    </xf>
    <xf numFmtId="4" fontId="6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top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center" shrinkToFit="1"/>
    </xf>
    <xf numFmtId="0" fontId="12" fillId="32" borderId="11" xfId="0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shrinkToFit="1"/>
    </xf>
    <xf numFmtId="0" fontId="15" fillId="32" borderId="11" xfId="0" applyFont="1" applyFill="1" applyBorder="1" applyAlignment="1">
      <alignment horizontal="left" wrapText="1"/>
    </xf>
    <xf numFmtId="49" fontId="14" fillId="32" borderId="10" xfId="0" applyNumberFormat="1" applyFont="1" applyFill="1" applyBorder="1" applyAlignment="1">
      <alignment horizontal="center" vertical="center" shrinkToFit="1"/>
    </xf>
    <xf numFmtId="49" fontId="11" fillId="32" borderId="10" xfId="0" applyNumberFormat="1" applyFont="1" applyFill="1" applyBorder="1" applyAlignment="1">
      <alignment horizontal="center" vertical="center" shrinkToFit="1"/>
    </xf>
    <xf numFmtId="0" fontId="12" fillId="32" borderId="11" xfId="0" applyFont="1" applyFill="1" applyBorder="1" applyAlignment="1">
      <alignment horizontal="left" wrapText="1" indent="2"/>
    </xf>
    <xf numFmtId="0" fontId="15" fillId="32" borderId="11" xfId="0" applyFont="1" applyFill="1" applyBorder="1" applyAlignment="1">
      <alignment wrapText="1"/>
    </xf>
    <xf numFmtId="0" fontId="12" fillId="32" borderId="11" xfId="0" applyFont="1" applyFill="1" applyBorder="1" applyAlignment="1">
      <alignment wrapText="1"/>
    </xf>
    <xf numFmtId="0" fontId="15" fillId="32" borderId="13" xfId="0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horizontal="center" vertical="center" shrinkToFit="1"/>
    </xf>
    <xf numFmtId="0" fontId="15" fillId="32" borderId="10" xfId="0" applyFont="1" applyFill="1" applyBorder="1" applyAlignment="1">
      <alignment wrapText="1"/>
    </xf>
    <xf numFmtId="0" fontId="10" fillId="32" borderId="14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center"/>
    </xf>
    <xf numFmtId="1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wrapText="1"/>
    </xf>
    <xf numFmtId="1" fontId="10" fillId="32" borderId="16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/>
    </xf>
    <xf numFmtId="0" fontId="10" fillId="32" borderId="10" xfId="0" applyFont="1" applyFill="1" applyBorder="1" applyAlignment="1">
      <alignment vertical="top" wrapText="1"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 vertical="top" wrapText="1"/>
    </xf>
    <xf numFmtId="0" fontId="10" fillId="32" borderId="0" xfId="0" applyFont="1" applyFill="1" applyBorder="1" applyAlignment="1">
      <alignment horizontal="center" vertical="center" wrapText="1"/>
    </xf>
    <xf numFmtId="2" fontId="8" fillId="32" borderId="0" xfId="0" applyNumberFormat="1" applyFont="1" applyFill="1" applyBorder="1" applyAlignment="1">
      <alignment horizontal="center" vertical="center" wrapText="1"/>
    </xf>
    <xf numFmtId="4" fontId="8" fillId="32" borderId="0" xfId="0" applyNumberFormat="1" applyFont="1" applyFill="1" applyBorder="1" applyAlignment="1">
      <alignment horizontal="center" vertical="center" wrapText="1"/>
    </xf>
    <xf numFmtId="2" fontId="10" fillId="32" borderId="0" xfId="0" applyNumberFormat="1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49" fontId="11" fillId="32" borderId="0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2" fontId="7" fillId="32" borderId="0" xfId="0" applyNumberFormat="1" applyFont="1" applyFill="1" applyAlignment="1">
      <alignment horizontal="center"/>
    </xf>
    <xf numFmtId="4" fontId="7" fillId="32" borderId="0" xfId="0" applyNumberFormat="1" applyFont="1" applyFill="1" applyAlignment="1">
      <alignment horizontal="center" vertical="center"/>
    </xf>
    <xf numFmtId="4" fontId="5" fillId="32" borderId="0" xfId="0" applyNumberFormat="1" applyFont="1" applyFill="1" applyAlignment="1">
      <alignment/>
    </xf>
    <xf numFmtId="0" fontId="9" fillId="32" borderId="0" xfId="0" applyFont="1" applyFill="1" applyAlignment="1">
      <alignment horizontal="center"/>
    </xf>
    <xf numFmtId="2" fontId="9" fillId="32" borderId="0" xfId="0" applyNumberFormat="1" applyFont="1" applyFill="1" applyAlignment="1">
      <alignment horizontal="center"/>
    </xf>
    <xf numFmtId="2" fontId="10" fillId="32" borderId="0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Alignment="1">
      <alignment/>
    </xf>
    <xf numFmtId="2" fontId="6" fillId="32" borderId="0" xfId="0" applyNumberFormat="1" applyFont="1" applyFill="1" applyAlignment="1">
      <alignment horizontal="center" vertical="center"/>
    </xf>
    <xf numFmtId="165" fontId="8" fillId="32" borderId="0" xfId="0" applyNumberFormat="1" applyFont="1" applyFill="1" applyBorder="1" applyAlignment="1">
      <alignment horizontal="center" vertical="center" wrapText="1"/>
    </xf>
    <xf numFmtId="4" fontId="16" fillId="32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5" fillId="32" borderId="12" xfId="0" applyFont="1" applyFill="1" applyBorder="1" applyAlignment="1">
      <alignment horizontal="left" wrapText="1"/>
    </xf>
    <xf numFmtId="0" fontId="26" fillId="32" borderId="10" xfId="0" applyFont="1" applyFill="1" applyBorder="1" applyAlignment="1">
      <alignment horizontal="left" vertical="top" wrapText="1"/>
    </xf>
    <xf numFmtId="49" fontId="26" fillId="0" borderId="10" xfId="43" applyNumberFormat="1" applyFont="1" applyFill="1" applyBorder="1" applyAlignment="1">
      <alignment horizontal="center" vertical="center"/>
    </xf>
    <xf numFmtId="49" fontId="19" fillId="0" borderId="10" xfId="43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 vertical="top" wrapText="1"/>
    </xf>
    <xf numFmtId="0" fontId="17" fillId="32" borderId="0" xfId="0" applyFont="1" applyFill="1" applyAlignment="1">
      <alignment horizontal="center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left"/>
    </xf>
    <xf numFmtId="0" fontId="7" fillId="32" borderId="0" xfId="0" applyFont="1" applyFill="1" applyAlignment="1">
      <alignment horizontal="left" vertical="center" wrapText="1"/>
    </xf>
    <xf numFmtId="0" fontId="12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49" fontId="11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 wrapText="1"/>
    </xf>
    <xf numFmtId="0" fontId="19" fillId="32" borderId="0" xfId="0" applyFont="1" applyFill="1" applyAlignment="1">
      <alignment horizontal="left" vertical="center" wrapText="1"/>
    </xf>
    <xf numFmtId="0" fontId="21" fillId="32" borderId="0" xfId="0" applyFont="1" applyFill="1" applyAlignment="1">
      <alignment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11"/>
  <sheetViews>
    <sheetView tabSelected="1" zoomScale="70" zoomScaleNormal="70" zoomScaleSheetLayoutView="50" workbookViewId="0" topLeftCell="A1">
      <selection activeCell="M11" sqref="M11"/>
    </sheetView>
  </sheetViews>
  <sheetFormatPr defaultColWidth="9.140625" defaultRowHeight="15"/>
  <cols>
    <col min="1" max="1" width="9.57421875" style="2" customWidth="1"/>
    <col min="2" max="2" width="25.7109375" style="2" customWidth="1"/>
    <col min="3" max="3" width="79.57421875" style="2" customWidth="1"/>
    <col min="4" max="4" width="12.7109375" style="6" customWidth="1"/>
    <col min="5" max="5" width="19.00390625" style="13" hidden="1" customWidth="1"/>
    <col min="6" max="6" width="20.00390625" style="13" hidden="1" customWidth="1"/>
    <col min="7" max="7" width="24.421875" style="16" customWidth="1"/>
    <col min="8" max="8" width="16.8515625" style="3" hidden="1" customWidth="1"/>
    <col min="9" max="9" width="23.7109375" style="1" customWidth="1"/>
    <col min="10" max="10" width="22.28125" style="1" hidden="1" customWidth="1"/>
    <col min="11" max="11" width="11.421875" style="1" hidden="1" customWidth="1"/>
    <col min="12" max="12" width="4.57421875" style="1" hidden="1" customWidth="1"/>
    <col min="13" max="16384" width="9.140625" style="1" customWidth="1"/>
  </cols>
  <sheetData>
    <row r="1" ht="26.25">
      <c r="I1" s="98"/>
    </row>
    <row r="2" spans="3:7" ht="18.75">
      <c r="C2" s="104" t="s">
        <v>76</v>
      </c>
      <c r="D2" s="105"/>
      <c r="E2" s="105"/>
      <c r="F2" s="105"/>
      <c r="G2" s="105"/>
    </row>
    <row r="3" spans="3:7" ht="18.75">
      <c r="C3" s="106" t="s">
        <v>84</v>
      </c>
      <c r="D3" s="106"/>
      <c r="E3" s="106"/>
      <c r="F3" s="106"/>
      <c r="G3" s="106"/>
    </row>
    <row r="4" spans="3:7" ht="18.75">
      <c r="C4" s="111" t="s">
        <v>81</v>
      </c>
      <c r="D4" s="111"/>
      <c r="E4" s="111"/>
      <c r="F4" s="111"/>
      <c r="G4" s="111"/>
    </row>
    <row r="5" spans="3:8" ht="21">
      <c r="C5" s="105" t="s">
        <v>63</v>
      </c>
      <c r="D5" s="105"/>
      <c r="E5" s="105"/>
      <c r="F5" s="105"/>
      <c r="G5" s="105"/>
      <c r="H5" s="12"/>
    </row>
    <row r="6" spans="3:7" ht="18.75">
      <c r="C6" s="105" t="s">
        <v>112</v>
      </c>
      <c r="D6" s="105"/>
      <c r="E6" s="105"/>
      <c r="F6" s="105"/>
      <c r="G6" s="105"/>
    </row>
    <row r="7" spans="1:8" ht="21">
      <c r="A7" s="6"/>
      <c r="B7" s="6"/>
      <c r="C7" s="6"/>
      <c r="D7" s="6" t="s">
        <v>77</v>
      </c>
      <c r="G7" s="15"/>
      <c r="H7" s="7"/>
    </row>
    <row r="8" spans="1:8" ht="21">
      <c r="A8" s="6"/>
      <c r="B8" s="6"/>
      <c r="C8" s="8" t="s">
        <v>53</v>
      </c>
      <c r="H8" s="7"/>
    </row>
    <row r="9" spans="1:8" ht="21">
      <c r="A9" s="108" t="s">
        <v>109</v>
      </c>
      <c r="B9" s="109"/>
      <c r="C9" s="109"/>
      <c r="D9" s="109"/>
      <c r="E9" s="109"/>
      <c r="F9" s="109"/>
      <c r="G9" s="109"/>
      <c r="H9" s="7"/>
    </row>
    <row r="10" spans="1:8" ht="3.75" customHeight="1">
      <c r="A10" s="6"/>
      <c r="B10" s="6"/>
      <c r="C10" s="9"/>
      <c r="D10" s="10"/>
      <c r="E10" s="14"/>
      <c r="F10" s="14"/>
      <c r="G10" s="15"/>
      <c r="H10" s="7"/>
    </row>
    <row r="11" spans="1:10" ht="21" customHeight="1">
      <c r="A11" s="6"/>
      <c r="B11" s="6"/>
      <c r="C11" s="6"/>
      <c r="H11" s="7"/>
      <c r="I11" s="23"/>
      <c r="J11" s="17" t="s">
        <v>69</v>
      </c>
    </row>
    <row r="12" spans="1:11" ht="94.5" customHeight="1">
      <c r="A12" s="11" t="s">
        <v>47</v>
      </c>
      <c r="B12" s="4" t="s">
        <v>7</v>
      </c>
      <c r="C12" s="4" t="s">
        <v>54</v>
      </c>
      <c r="D12" s="4" t="s">
        <v>6</v>
      </c>
      <c r="E12" s="5" t="s">
        <v>64</v>
      </c>
      <c r="F12" s="5" t="s">
        <v>66</v>
      </c>
      <c r="G12" s="18" t="s">
        <v>104</v>
      </c>
      <c r="H12" s="4" t="s">
        <v>65</v>
      </c>
      <c r="I12" s="19" t="s">
        <v>108</v>
      </c>
      <c r="J12" s="20" t="s">
        <v>70</v>
      </c>
      <c r="K12" s="21" t="s">
        <v>71</v>
      </c>
    </row>
    <row r="13" spans="1:12" s="30" customFormat="1" ht="23.25" customHeight="1">
      <c r="A13" s="24">
        <v>182</v>
      </c>
      <c r="B13" s="25">
        <v>10000000000000</v>
      </c>
      <c r="C13" s="26" t="s">
        <v>8</v>
      </c>
      <c r="D13" s="27" t="s">
        <v>0</v>
      </c>
      <c r="E13" s="28">
        <f>E14+E27+E34+E25+E63+E38+E37</f>
        <v>3986</v>
      </c>
      <c r="F13" s="28">
        <f>F14+F27+F34+F25+F63+F38</f>
        <v>4104.34486</v>
      </c>
      <c r="G13" s="29">
        <f>G14+G27+G34+G25+G63+G38+G54+G60+G19+G61+G62</f>
        <v>4343900</v>
      </c>
      <c r="H13" s="29" t="e">
        <f>H14+H27+H34+H25+H63+H38+H54+H26</f>
        <v>#DIV/0!</v>
      </c>
      <c r="I13" s="29">
        <f>I14+I27+I34+I25+I63+I38+I54+I60+I19+I61+I62</f>
        <v>4288373.6</v>
      </c>
      <c r="J13" s="36">
        <f>G13-I13</f>
        <v>55526.40000000037</v>
      </c>
      <c r="K13" s="36">
        <f>I13*100/G13</f>
        <v>98.72173852989248</v>
      </c>
      <c r="L13" s="90"/>
    </row>
    <row r="14" spans="1:11" s="30" customFormat="1" ht="27" customHeight="1">
      <c r="A14" s="24">
        <v>182</v>
      </c>
      <c r="B14" s="25">
        <v>10102000010000</v>
      </c>
      <c r="C14" s="31" t="s">
        <v>1</v>
      </c>
      <c r="D14" s="32">
        <v>110</v>
      </c>
      <c r="E14" s="33">
        <f>E16+E17</f>
        <v>3503</v>
      </c>
      <c r="F14" s="33">
        <f>F16+F17+F18</f>
        <v>3235.98565</v>
      </c>
      <c r="G14" s="34">
        <f>G16+G17+G18</f>
        <v>1395000</v>
      </c>
      <c r="H14" s="34">
        <f>H16+H17+H18</f>
        <v>52185.264663805436</v>
      </c>
      <c r="I14" s="34">
        <f>I16+I17+I18</f>
        <v>1403199.9</v>
      </c>
      <c r="J14" s="36">
        <f>G14-I14</f>
        <v>-8199.899999999907</v>
      </c>
      <c r="K14" s="36">
        <f aca="true" t="shared" si="0" ref="K14:K91">I14*100/G14</f>
        <v>100.5878064516129</v>
      </c>
    </row>
    <row r="15" spans="1:11" s="30" customFormat="1" ht="103.5" customHeight="1" hidden="1">
      <c r="A15" s="37">
        <v>182</v>
      </c>
      <c r="B15" s="25">
        <v>10102010011000</v>
      </c>
      <c r="C15" s="38" t="s">
        <v>58</v>
      </c>
      <c r="D15" s="32">
        <v>110</v>
      </c>
      <c r="E15" s="33"/>
      <c r="F15" s="33"/>
      <c r="G15" s="22">
        <v>0</v>
      </c>
      <c r="H15" s="35" t="e">
        <f aca="true" t="shared" si="1" ref="H15:H89">G15/E15*100</f>
        <v>#DIV/0!</v>
      </c>
      <c r="I15" s="22">
        <v>0</v>
      </c>
      <c r="J15" s="39">
        <f aca="true" t="shared" si="2" ref="J15:J91">G15-I15</f>
        <v>0</v>
      </c>
      <c r="K15" s="39" t="e">
        <f t="shared" si="0"/>
        <v>#DIV/0!</v>
      </c>
    </row>
    <row r="16" spans="1:11" s="30" customFormat="1" ht="129.75" customHeight="1">
      <c r="A16" s="24">
        <v>182</v>
      </c>
      <c r="B16" s="25">
        <v>10102010011000</v>
      </c>
      <c r="C16" s="40" t="s">
        <v>72</v>
      </c>
      <c r="D16" s="32">
        <v>110</v>
      </c>
      <c r="E16" s="41">
        <v>3495</v>
      </c>
      <c r="F16" s="41">
        <v>3227.82548</v>
      </c>
      <c r="G16" s="22">
        <v>1387000</v>
      </c>
      <c r="H16" s="35">
        <f t="shared" si="1"/>
        <v>39685.264663805436</v>
      </c>
      <c r="I16" s="22">
        <v>1396463.09</v>
      </c>
      <c r="J16" s="39">
        <f t="shared" si="2"/>
        <v>-9463.090000000084</v>
      </c>
      <c r="K16" s="39">
        <f t="shared" si="0"/>
        <v>100.68227036770007</v>
      </c>
    </row>
    <row r="17" spans="1:11" s="30" customFormat="1" ht="165.75" customHeight="1">
      <c r="A17" s="24">
        <v>182</v>
      </c>
      <c r="B17" s="25">
        <v>10102020011000</v>
      </c>
      <c r="C17" s="40" t="s">
        <v>73</v>
      </c>
      <c r="D17" s="32">
        <v>110</v>
      </c>
      <c r="E17" s="41">
        <v>8</v>
      </c>
      <c r="F17" s="41">
        <v>8.33817</v>
      </c>
      <c r="G17" s="22">
        <v>1000</v>
      </c>
      <c r="H17" s="35">
        <f t="shared" si="1"/>
        <v>12500</v>
      </c>
      <c r="I17" s="22">
        <v>708.4</v>
      </c>
      <c r="J17" s="39">
        <f t="shared" si="2"/>
        <v>291.6</v>
      </c>
      <c r="K17" s="39">
        <f t="shared" si="0"/>
        <v>70.84</v>
      </c>
    </row>
    <row r="18" spans="1:11" s="30" customFormat="1" ht="71.25" customHeight="1">
      <c r="A18" s="24">
        <v>182</v>
      </c>
      <c r="B18" s="25">
        <v>10102030013000</v>
      </c>
      <c r="C18" s="40" t="s">
        <v>57</v>
      </c>
      <c r="D18" s="32">
        <v>110</v>
      </c>
      <c r="E18" s="41">
        <v>0</v>
      </c>
      <c r="F18" s="41">
        <v>-0.178</v>
      </c>
      <c r="G18" s="22">
        <v>7000</v>
      </c>
      <c r="H18" s="35">
        <v>0</v>
      </c>
      <c r="I18" s="22">
        <v>6028.41</v>
      </c>
      <c r="J18" s="39">
        <f t="shared" si="2"/>
        <v>971.5900000000001</v>
      </c>
      <c r="K18" s="39">
        <f>I18*100/G18</f>
        <v>86.12014285714285</v>
      </c>
    </row>
    <row r="19" spans="1:11" s="30" customFormat="1" ht="71.25" customHeight="1">
      <c r="A19" s="24"/>
      <c r="B19" s="101" t="s">
        <v>86</v>
      </c>
      <c r="C19" s="100" t="s">
        <v>87</v>
      </c>
      <c r="D19" s="32"/>
      <c r="E19" s="41"/>
      <c r="F19" s="41"/>
      <c r="G19" s="22">
        <f>G20</f>
        <v>429900</v>
      </c>
      <c r="H19" s="35"/>
      <c r="I19" s="22">
        <f>I20</f>
        <v>430017.22</v>
      </c>
      <c r="J19" s="39"/>
      <c r="K19" s="39"/>
    </row>
    <row r="20" spans="1:11" s="30" customFormat="1" ht="71.25" customHeight="1">
      <c r="A20" s="24">
        <v>100</v>
      </c>
      <c r="B20" s="102" t="s">
        <v>88</v>
      </c>
      <c r="C20" s="103" t="s">
        <v>89</v>
      </c>
      <c r="D20" s="32">
        <v>110</v>
      </c>
      <c r="E20" s="41"/>
      <c r="F20" s="41"/>
      <c r="G20" s="22">
        <f>G24+G23+G22+G21</f>
        <v>429900</v>
      </c>
      <c r="H20" s="35"/>
      <c r="I20" s="22">
        <f>I24+I23+I22+I21</f>
        <v>430017.22</v>
      </c>
      <c r="J20" s="39"/>
      <c r="K20" s="39"/>
    </row>
    <row r="21" spans="1:11" s="30" customFormat="1" ht="88.5" customHeight="1">
      <c r="A21" s="24">
        <v>100</v>
      </c>
      <c r="B21" s="102" t="s">
        <v>90</v>
      </c>
      <c r="C21" s="103" t="s">
        <v>91</v>
      </c>
      <c r="D21" s="32">
        <v>110</v>
      </c>
      <c r="E21" s="41"/>
      <c r="F21" s="41"/>
      <c r="G21" s="22">
        <v>146900</v>
      </c>
      <c r="H21" s="35"/>
      <c r="I21" s="22">
        <v>147005.28</v>
      </c>
      <c r="J21" s="39"/>
      <c r="K21" s="39"/>
    </row>
    <row r="22" spans="1:11" s="30" customFormat="1" ht="87" customHeight="1">
      <c r="A22" s="24">
        <v>100</v>
      </c>
      <c r="B22" s="102" t="s">
        <v>92</v>
      </c>
      <c r="C22" s="103" t="s">
        <v>93</v>
      </c>
      <c r="D22" s="32">
        <v>110</v>
      </c>
      <c r="E22" s="41"/>
      <c r="F22" s="41"/>
      <c r="G22" s="22">
        <v>2200</v>
      </c>
      <c r="H22" s="35"/>
      <c r="I22" s="22">
        <v>2244.09</v>
      </c>
      <c r="J22" s="39"/>
      <c r="K22" s="39"/>
    </row>
    <row r="23" spans="1:11" s="30" customFormat="1" ht="87" customHeight="1">
      <c r="A23" s="24">
        <v>100</v>
      </c>
      <c r="B23" s="102" t="s">
        <v>94</v>
      </c>
      <c r="C23" s="103" t="s">
        <v>95</v>
      </c>
      <c r="D23" s="32">
        <v>110</v>
      </c>
      <c r="E23" s="41"/>
      <c r="F23" s="41"/>
      <c r="G23" s="22">
        <v>302500</v>
      </c>
      <c r="H23" s="35"/>
      <c r="I23" s="22">
        <v>302541.31</v>
      </c>
      <c r="J23" s="39"/>
      <c r="K23" s="39"/>
    </row>
    <row r="24" spans="1:11" s="30" customFormat="1" ht="83.25" customHeight="1">
      <c r="A24" s="24">
        <v>100</v>
      </c>
      <c r="B24" s="102" t="s">
        <v>96</v>
      </c>
      <c r="C24" s="103" t="s">
        <v>97</v>
      </c>
      <c r="D24" s="32">
        <v>110</v>
      </c>
      <c r="E24" s="41"/>
      <c r="F24" s="41"/>
      <c r="G24" s="22">
        <v>-21700</v>
      </c>
      <c r="H24" s="35"/>
      <c r="I24" s="22">
        <v>-21773.46</v>
      </c>
      <c r="J24" s="39"/>
      <c r="K24" s="39"/>
    </row>
    <row r="25" spans="1:11" s="30" customFormat="1" ht="30" customHeight="1">
      <c r="A25" s="24">
        <v>182</v>
      </c>
      <c r="B25" s="25">
        <v>105030100100000</v>
      </c>
      <c r="C25" s="42" t="s">
        <v>74</v>
      </c>
      <c r="D25" s="32">
        <v>110</v>
      </c>
      <c r="E25" s="33">
        <v>0</v>
      </c>
      <c r="F25" s="33">
        <v>32.02185</v>
      </c>
      <c r="G25" s="34">
        <f>G26</f>
        <v>294000</v>
      </c>
      <c r="H25" s="35" t="e">
        <f t="shared" si="1"/>
        <v>#DIV/0!</v>
      </c>
      <c r="I25" s="34">
        <f>I26</f>
        <v>293403.8</v>
      </c>
      <c r="J25" s="36">
        <f>G25-I25</f>
        <v>596.2000000000116</v>
      </c>
      <c r="K25" s="36">
        <f t="shared" si="0"/>
        <v>99.79721088435375</v>
      </c>
    </row>
    <row r="26" spans="1:11" s="30" customFormat="1" ht="48.75" customHeight="1">
      <c r="A26" s="24">
        <v>182</v>
      </c>
      <c r="B26" s="25">
        <v>105030200100000</v>
      </c>
      <c r="C26" s="42" t="s">
        <v>56</v>
      </c>
      <c r="D26" s="32">
        <v>110</v>
      </c>
      <c r="E26" s="41"/>
      <c r="F26" s="41"/>
      <c r="G26" s="34">
        <v>294000</v>
      </c>
      <c r="H26" s="35" t="e">
        <f t="shared" si="1"/>
        <v>#DIV/0!</v>
      </c>
      <c r="I26" s="34">
        <v>293403.8</v>
      </c>
      <c r="J26" s="36">
        <f>G26-I26</f>
        <v>596.2000000000116</v>
      </c>
      <c r="K26" s="36">
        <f t="shared" si="0"/>
        <v>99.79721088435375</v>
      </c>
    </row>
    <row r="27" spans="1:11" s="30" customFormat="1" ht="24.75" customHeight="1">
      <c r="A27" s="24">
        <v>182</v>
      </c>
      <c r="B27" s="25">
        <v>10600000000000</v>
      </c>
      <c r="C27" s="31" t="s">
        <v>10</v>
      </c>
      <c r="D27" s="43" t="s">
        <v>0</v>
      </c>
      <c r="E27" s="33">
        <f>E28+E30</f>
        <v>338</v>
      </c>
      <c r="F27" s="33">
        <f>F28+F30</f>
        <v>724.63666</v>
      </c>
      <c r="G27" s="34">
        <f>G28+G30</f>
        <v>1666000</v>
      </c>
      <c r="H27" s="35">
        <f t="shared" si="1"/>
        <v>492899.4082840237</v>
      </c>
      <c r="I27" s="34">
        <f>I28+I30</f>
        <v>1668027.8199999998</v>
      </c>
      <c r="J27" s="36">
        <f>G27-I27</f>
        <v>-2027.8199999998324</v>
      </c>
      <c r="K27" s="36">
        <f t="shared" si="0"/>
        <v>100.12171788715484</v>
      </c>
    </row>
    <row r="28" spans="1:11" s="30" customFormat="1" ht="24.75" customHeight="1">
      <c r="A28" s="24">
        <v>182</v>
      </c>
      <c r="B28" s="25">
        <v>10601000000000</v>
      </c>
      <c r="C28" s="31" t="s">
        <v>3</v>
      </c>
      <c r="D28" s="32">
        <v>110</v>
      </c>
      <c r="E28" s="33">
        <f>E29</f>
        <v>78</v>
      </c>
      <c r="F28" s="33">
        <f>F29</f>
        <v>38.56692</v>
      </c>
      <c r="G28" s="34">
        <f>G29</f>
        <v>550000</v>
      </c>
      <c r="H28" s="35">
        <f t="shared" si="1"/>
        <v>705128.2051282051</v>
      </c>
      <c r="I28" s="34">
        <f>I29</f>
        <v>549512.77</v>
      </c>
      <c r="J28" s="36">
        <f>G28-I28</f>
        <v>487.2299999999814</v>
      </c>
      <c r="K28" s="36">
        <f t="shared" si="0"/>
        <v>99.91141272727273</v>
      </c>
    </row>
    <row r="29" spans="1:11" s="30" customFormat="1" ht="65.25" customHeight="1">
      <c r="A29" s="24">
        <v>182</v>
      </c>
      <c r="B29" s="25">
        <v>10601030130000</v>
      </c>
      <c r="C29" s="40" t="s">
        <v>38</v>
      </c>
      <c r="D29" s="32">
        <v>110</v>
      </c>
      <c r="E29" s="41">
        <v>78</v>
      </c>
      <c r="F29" s="41">
        <v>38.56692</v>
      </c>
      <c r="G29" s="22">
        <v>550000</v>
      </c>
      <c r="H29" s="35">
        <f t="shared" si="1"/>
        <v>705128.2051282051</v>
      </c>
      <c r="I29" s="22">
        <v>549512.77</v>
      </c>
      <c r="J29" s="39">
        <f>G29-I29</f>
        <v>487.2299999999814</v>
      </c>
      <c r="K29" s="39">
        <f t="shared" si="0"/>
        <v>99.91141272727273</v>
      </c>
    </row>
    <row r="30" spans="1:11" s="30" customFormat="1" ht="22.5" customHeight="1">
      <c r="A30" s="24">
        <v>182</v>
      </c>
      <c r="B30" s="44">
        <v>10606000000000</v>
      </c>
      <c r="C30" s="31" t="s">
        <v>4</v>
      </c>
      <c r="D30" s="43" t="s">
        <v>0</v>
      </c>
      <c r="E30" s="33">
        <f>E31+E32</f>
        <v>260</v>
      </c>
      <c r="F30" s="33">
        <f>F31+F32</f>
        <v>686.06974</v>
      </c>
      <c r="G30" s="34">
        <f>G31+G32</f>
        <v>1116000</v>
      </c>
      <c r="H30" s="35">
        <f t="shared" si="1"/>
        <v>429230.76923076925</v>
      </c>
      <c r="I30" s="34">
        <f>I31+I32</f>
        <v>1118515.0499999998</v>
      </c>
      <c r="J30" s="36">
        <f t="shared" si="2"/>
        <v>-2515.0499999998137</v>
      </c>
      <c r="K30" s="36">
        <f t="shared" si="0"/>
        <v>100.22536290322579</v>
      </c>
    </row>
    <row r="31" spans="1:11" s="30" customFormat="1" ht="118.5" customHeight="1">
      <c r="A31" s="24">
        <v>182</v>
      </c>
      <c r="B31" s="25">
        <v>10606043130000</v>
      </c>
      <c r="C31" s="40" t="s">
        <v>39</v>
      </c>
      <c r="D31" s="32">
        <v>110</v>
      </c>
      <c r="E31" s="41">
        <v>110</v>
      </c>
      <c r="F31" s="41">
        <v>149.33232</v>
      </c>
      <c r="G31" s="22">
        <v>336000</v>
      </c>
      <c r="H31" s="35">
        <f t="shared" si="1"/>
        <v>305454.54545454547</v>
      </c>
      <c r="I31" s="22">
        <v>338542.73</v>
      </c>
      <c r="J31" s="39">
        <f>G31-I31</f>
        <v>-2542.7299999999814</v>
      </c>
      <c r="K31" s="39">
        <f t="shared" si="0"/>
        <v>100.75676488095237</v>
      </c>
    </row>
    <row r="32" spans="1:11" s="30" customFormat="1" ht="105.75" customHeight="1">
      <c r="A32" s="24">
        <v>182</v>
      </c>
      <c r="B32" s="25">
        <v>10606033130000</v>
      </c>
      <c r="C32" s="40" t="s">
        <v>40</v>
      </c>
      <c r="D32" s="32">
        <v>110</v>
      </c>
      <c r="E32" s="41">
        <v>150</v>
      </c>
      <c r="F32" s="41">
        <v>536.73742</v>
      </c>
      <c r="G32" s="22">
        <v>780000</v>
      </c>
      <c r="H32" s="35">
        <f t="shared" si="1"/>
        <v>520000</v>
      </c>
      <c r="I32" s="22">
        <v>779972.32</v>
      </c>
      <c r="J32" s="39">
        <f t="shared" si="2"/>
        <v>27.680000000051223</v>
      </c>
      <c r="K32" s="39">
        <f t="shared" si="0"/>
        <v>99.99645128205128</v>
      </c>
    </row>
    <row r="33" spans="1:11" s="30" customFormat="1" ht="65.25" customHeight="1" hidden="1">
      <c r="A33" s="24">
        <v>182</v>
      </c>
      <c r="B33" s="25">
        <v>10904050101000</v>
      </c>
      <c r="C33" s="45" t="s">
        <v>55</v>
      </c>
      <c r="D33" s="32">
        <v>110</v>
      </c>
      <c r="E33" s="41">
        <v>0</v>
      </c>
      <c r="F33" s="41"/>
      <c r="G33" s="22">
        <v>15</v>
      </c>
      <c r="H33" s="35" t="e">
        <f t="shared" si="1"/>
        <v>#DIV/0!</v>
      </c>
      <c r="I33" s="22">
        <v>0</v>
      </c>
      <c r="J33" s="39">
        <f t="shared" si="2"/>
        <v>15</v>
      </c>
      <c r="K33" s="39">
        <f t="shared" si="0"/>
        <v>0</v>
      </c>
    </row>
    <row r="34" spans="1:11" s="30" customFormat="1" ht="27" customHeight="1">
      <c r="A34" s="24">
        <v>901</v>
      </c>
      <c r="B34" s="46" t="s">
        <v>16</v>
      </c>
      <c r="C34" s="47" t="s">
        <v>12</v>
      </c>
      <c r="D34" s="43" t="s">
        <v>0</v>
      </c>
      <c r="E34" s="33">
        <f aca="true" t="shared" si="3" ref="E34:I35">E35</f>
        <v>20</v>
      </c>
      <c r="F34" s="33">
        <f t="shared" si="3"/>
        <v>20.1</v>
      </c>
      <c r="G34" s="34">
        <f>G36</f>
        <v>25000</v>
      </c>
      <c r="H34" s="35">
        <f t="shared" si="1"/>
        <v>125000</v>
      </c>
      <c r="I34" s="34">
        <f t="shared" si="3"/>
        <v>25000</v>
      </c>
      <c r="J34" s="36">
        <f>G34-I34</f>
        <v>0</v>
      </c>
      <c r="K34" s="36">
        <f t="shared" si="0"/>
        <v>100</v>
      </c>
    </row>
    <row r="35" spans="1:11" s="30" customFormat="1" ht="89.25" customHeight="1" hidden="1">
      <c r="A35" s="24">
        <v>901</v>
      </c>
      <c r="B35" s="48" t="s">
        <v>15</v>
      </c>
      <c r="C35" s="49" t="s">
        <v>13</v>
      </c>
      <c r="D35" s="32">
        <v>110</v>
      </c>
      <c r="E35" s="41">
        <f t="shared" si="3"/>
        <v>20</v>
      </c>
      <c r="F35" s="41">
        <f>F36</f>
        <v>20.1</v>
      </c>
      <c r="G35" s="22">
        <f t="shared" si="3"/>
        <v>25000</v>
      </c>
      <c r="H35" s="35">
        <f t="shared" si="1"/>
        <v>125000</v>
      </c>
      <c r="I35" s="22">
        <f t="shared" si="3"/>
        <v>25000</v>
      </c>
      <c r="J35" s="39">
        <f t="shared" si="2"/>
        <v>0</v>
      </c>
      <c r="K35" s="39">
        <f t="shared" si="0"/>
        <v>100</v>
      </c>
    </row>
    <row r="36" spans="1:11" s="30" customFormat="1" ht="102.75" customHeight="1">
      <c r="A36" s="24">
        <v>901</v>
      </c>
      <c r="B36" s="50" t="s">
        <v>79</v>
      </c>
      <c r="C36" s="49" t="s">
        <v>14</v>
      </c>
      <c r="D36" s="32">
        <v>110</v>
      </c>
      <c r="E36" s="41">
        <v>20</v>
      </c>
      <c r="F36" s="41">
        <v>20.1</v>
      </c>
      <c r="G36" s="22">
        <v>25000</v>
      </c>
      <c r="H36" s="35">
        <f t="shared" si="1"/>
        <v>125000</v>
      </c>
      <c r="I36" s="22">
        <v>25000</v>
      </c>
      <c r="J36" s="39">
        <f t="shared" si="2"/>
        <v>0</v>
      </c>
      <c r="K36" s="39">
        <f t="shared" si="0"/>
        <v>100</v>
      </c>
    </row>
    <row r="37" spans="1:11" s="30" customFormat="1" ht="63" customHeight="1" hidden="1">
      <c r="A37" s="24">
        <v>901</v>
      </c>
      <c r="B37" s="48" t="s">
        <v>67</v>
      </c>
      <c r="C37" s="47" t="s">
        <v>68</v>
      </c>
      <c r="D37" s="32"/>
      <c r="E37" s="41">
        <v>5</v>
      </c>
      <c r="F37" s="41">
        <v>0</v>
      </c>
      <c r="G37" s="22">
        <v>0</v>
      </c>
      <c r="H37" s="35">
        <f t="shared" si="1"/>
        <v>0</v>
      </c>
      <c r="I37" s="22">
        <v>0</v>
      </c>
      <c r="J37" s="39">
        <f t="shared" si="2"/>
        <v>0</v>
      </c>
      <c r="K37" s="39" t="e">
        <f t="shared" si="0"/>
        <v>#DIV/0!</v>
      </c>
    </row>
    <row r="38" spans="1:11" s="30" customFormat="1" ht="64.5" customHeight="1">
      <c r="A38" s="24">
        <v>182</v>
      </c>
      <c r="B38" s="51" t="s">
        <v>20</v>
      </c>
      <c r="C38" s="52" t="s">
        <v>17</v>
      </c>
      <c r="D38" s="43" t="s">
        <v>0</v>
      </c>
      <c r="E38" s="33">
        <v>0</v>
      </c>
      <c r="F38" s="33">
        <f>F39</f>
        <v>13.77886</v>
      </c>
      <c r="G38" s="34">
        <f>G39</f>
        <v>0</v>
      </c>
      <c r="H38" s="35" t="e">
        <f t="shared" si="1"/>
        <v>#DIV/0!</v>
      </c>
      <c r="I38" s="34">
        <f>I39</f>
        <v>0</v>
      </c>
      <c r="J38" s="36">
        <f>G38-I38</f>
        <v>0</v>
      </c>
      <c r="K38" s="36" t="e">
        <f t="shared" si="0"/>
        <v>#DIV/0!</v>
      </c>
    </row>
    <row r="39" spans="1:11" s="30" customFormat="1" ht="40.5" hidden="1">
      <c r="A39" s="24">
        <v>901</v>
      </c>
      <c r="B39" s="48" t="s">
        <v>21</v>
      </c>
      <c r="C39" s="53" t="s">
        <v>18</v>
      </c>
      <c r="D39" s="32">
        <v>110</v>
      </c>
      <c r="E39" s="41">
        <f>E40</f>
        <v>13.5</v>
      </c>
      <c r="F39" s="41">
        <f>F40</f>
        <v>13.77886</v>
      </c>
      <c r="G39" s="22">
        <f>G40</f>
        <v>0</v>
      </c>
      <c r="H39" s="35">
        <f t="shared" si="1"/>
        <v>0</v>
      </c>
      <c r="I39" s="22">
        <f>I40</f>
        <v>0</v>
      </c>
      <c r="J39" s="39">
        <f t="shared" si="2"/>
        <v>0</v>
      </c>
      <c r="K39" s="39" t="e">
        <f t="shared" si="0"/>
        <v>#DIV/0!</v>
      </c>
    </row>
    <row r="40" spans="1:11" s="30" customFormat="1" ht="59.25" customHeight="1">
      <c r="A40" s="24">
        <v>182</v>
      </c>
      <c r="B40" s="50" t="s">
        <v>99</v>
      </c>
      <c r="C40" s="53" t="s">
        <v>19</v>
      </c>
      <c r="D40" s="32">
        <v>110</v>
      </c>
      <c r="E40" s="41">
        <v>13.5</v>
      </c>
      <c r="F40" s="41">
        <v>13.77886</v>
      </c>
      <c r="G40" s="22">
        <v>0</v>
      </c>
      <c r="H40" s="35">
        <f t="shared" si="1"/>
        <v>0</v>
      </c>
      <c r="I40" s="22">
        <v>0</v>
      </c>
      <c r="J40" s="39">
        <f>G40-I40</f>
        <v>0</v>
      </c>
      <c r="K40" s="39" t="e">
        <f>I40*100/G40</f>
        <v>#DIV/0!</v>
      </c>
    </row>
    <row r="41" spans="1:11" s="30" customFormat="1" ht="60.75" hidden="1">
      <c r="A41" s="24">
        <v>901</v>
      </c>
      <c r="B41" s="51" t="s">
        <v>27</v>
      </c>
      <c r="C41" s="52" t="s">
        <v>26</v>
      </c>
      <c r="D41" s="32"/>
      <c r="E41" s="41">
        <f>E42+E45</f>
        <v>0</v>
      </c>
      <c r="F41" s="41"/>
      <c r="G41" s="22">
        <f>G42+G45</f>
        <v>0</v>
      </c>
      <c r="H41" s="35" t="e">
        <f t="shared" si="1"/>
        <v>#DIV/0!</v>
      </c>
      <c r="I41" s="22">
        <f>I42+I45</f>
        <v>0</v>
      </c>
      <c r="J41" s="39">
        <f t="shared" si="2"/>
        <v>0</v>
      </c>
      <c r="K41" s="39" t="e">
        <f t="shared" si="0"/>
        <v>#DIV/0!</v>
      </c>
    </row>
    <row r="42" spans="1:11" s="30" customFormat="1" ht="141.75" hidden="1">
      <c r="A42" s="24">
        <v>901</v>
      </c>
      <c r="B42" s="44">
        <v>11105000000000</v>
      </c>
      <c r="C42" s="54" t="s">
        <v>28</v>
      </c>
      <c r="D42" s="32"/>
      <c r="E42" s="33">
        <f>E43</f>
        <v>0</v>
      </c>
      <c r="F42" s="33"/>
      <c r="G42" s="34">
        <f>G43</f>
        <v>0</v>
      </c>
      <c r="H42" s="35" t="e">
        <f t="shared" si="1"/>
        <v>#DIV/0!</v>
      </c>
      <c r="I42" s="34">
        <f>I43</f>
        <v>0</v>
      </c>
      <c r="J42" s="39">
        <f t="shared" si="2"/>
        <v>0</v>
      </c>
      <c r="K42" s="39" t="e">
        <f t="shared" si="0"/>
        <v>#DIV/0!</v>
      </c>
    </row>
    <row r="43" spans="1:11" s="30" customFormat="1" ht="121.5" hidden="1">
      <c r="A43" s="24">
        <v>901</v>
      </c>
      <c r="B43" s="50" t="s">
        <v>37</v>
      </c>
      <c r="C43" s="49" t="s">
        <v>36</v>
      </c>
      <c r="D43" s="32">
        <v>120</v>
      </c>
      <c r="E43" s="33">
        <f>E44</f>
        <v>0</v>
      </c>
      <c r="F43" s="33"/>
      <c r="G43" s="34">
        <f>G44</f>
        <v>0</v>
      </c>
      <c r="H43" s="35" t="e">
        <f t="shared" si="1"/>
        <v>#DIV/0!</v>
      </c>
      <c r="I43" s="34">
        <f>I44</f>
        <v>0</v>
      </c>
      <c r="J43" s="39">
        <f t="shared" si="2"/>
        <v>0</v>
      </c>
      <c r="K43" s="39" t="e">
        <f t="shared" si="0"/>
        <v>#DIV/0!</v>
      </c>
    </row>
    <row r="44" spans="1:11" s="30" customFormat="1" ht="121.5" hidden="1">
      <c r="A44" s="24">
        <v>901</v>
      </c>
      <c r="B44" s="25">
        <v>11105025100000</v>
      </c>
      <c r="C44" s="49" t="s">
        <v>29</v>
      </c>
      <c r="D44" s="32">
        <v>120</v>
      </c>
      <c r="E44" s="41"/>
      <c r="F44" s="41"/>
      <c r="G44" s="22">
        <v>0</v>
      </c>
      <c r="H44" s="35" t="e">
        <f t="shared" si="1"/>
        <v>#DIV/0!</v>
      </c>
      <c r="I44" s="22">
        <v>0</v>
      </c>
      <c r="J44" s="39">
        <f t="shared" si="2"/>
        <v>0</v>
      </c>
      <c r="K44" s="39" t="e">
        <f t="shared" si="0"/>
        <v>#DIV/0!</v>
      </c>
    </row>
    <row r="45" spans="1:11" s="30" customFormat="1" ht="121.5" hidden="1">
      <c r="A45" s="24">
        <v>901</v>
      </c>
      <c r="B45" s="51" t="s">
        <v>22</v>
      </c>
      <c r="C45" s="54" t="s">
        <v>24</v>
      </c>
      <c r="D45" s="32"/>
      <c r="E45" s="41">
        <f>E46</f>
        <v>0</v>
      </c>
      <c r="F45" s="41"/>
      <c r="G45" s="22">
        <f>G46</f>
        <v>0</v>
      </c>
      <c r="H45" s="35" t="e">
        <f t="shared" si="1"/>
        <v>#DIV/0!</v>
      </c>
      <c r="I45" s="22">
        <f>I46</f>
        <v>0</v>
      </c>
      <c r="J45" s="39">
        <f t="shared" si="2"/>
        <v>0</v>
      </c>
      <c r="K45" s="39" t="e">
        <f t="shared" si="0"/>
        <v>#DIV/0!</v>
      </c>
    </row>
    <row r="46" spans="1:11" s="30" customFormat="1" ht="121.5" hidden="1">
      <c r="A46" s="24">
        <v>901</v>
      </c>
      <c r="B46" s="50" t="s">
        <v>23</v>
      </c>
      <c r="C46" s="49" t="s">
        <v>25</v>
      </c>
      <c r="D46" s="32">
        <v>120</v>
      </c>
      <c r="E46" s="41"/>
      <c r="F46" s="41"/>
      <c r="G46" s="22"/>
      <c r="H46" s="35" t="e">
        <f t="shared" si="1"/>
        <v>#DIV/0!</v>
      </c>
      <c r="I46" s="22"/>
      <c r="J46" s="39">
        <f t="shared" si="2"/>
        <v>0</v>
      </c>
      <c r="K46" s="39" t="e">
        <f t="shared" si="0"/>
        <v>#DIV/0!</v>
      </c>
    </row>
    <row r="47" spans="1:11" s="30" customFormat="1" ht="40.5" hidden="1">
      <c r="A47" s="24">
        <v>901</v>
      </c>
      <c r="B47" s="51" t="s">
        <v>30</v>
      </c>
      <c r="C47" s="47" t="s">
        <v>33</v>
      </c>
      <c r="D47" s="32"/>
      <c r="E47" s="41">
        <f>E48</f>
        <v>0</v>
      </c>
      <c r="F47" s="41"/>
      <c r="G47" s="22">
        <v>0</v>
      </c>
      <c r="H47" s="35" t="e">
        <f t="shared" si="1"/>
        <v>#DIV/0!</v>
      </c>
      <c r="I47" s="22">
        <v>0</v>
      </c>
      <c r="J47" s="39">
        <f t="shared" si="2"/>
        <v>0</v>
      </c>
      <c r="K47" s="39" t="e">
        <f t="shared" si="0"/>
        <v>#DIV/0!</v>
      </c>
    </row>
    <row r="48" spans="1:11" s="30" customFormat="1" ht="40.5" hidden="1">
      <c r="A48" s="24">
        <v>901</v>
      </c>
      <c r="B48" s="50" t="s">
        <v>31</v>
      </c>
      <c r="C48" s="55" t="s">
        <v>34</v>
      </c>
      <c r="D48" s="32">
        <v>130</v>
      </c>
      <c r="E48" s="41">
        <f>E49</f>
        <v>0</v>
      </c>
      <c r="F48" s="41"/>
      <c r="G48" s="22">
        <f>G49</f>
        <v>0</v>
      </c>
      <c r="H48" s="35" t="e">
        <f t="shared" si="1"/>
        <v>#DIV/0!</v>
      </c>
      <c r="I48" s="22">
        <f>I49</f>
        <v>0</v>
      </c>
      <c r="J48" s="39">
        <f t="shared" si="2"/>
        <v>0</v>
      </c>
      <c r="K48" s="39" t="e">
        <f t="shared" si="0"/>
        <v>#DIV/0!</v>
      </c>
    </row>
    <row r="49" spans="1:11" s="30" customFormat="1" ht="60.75" hidden="1">
      <c r="A49" s="24">
        <v>901</v>
      </c>
      <c r="B49" s="50" t="s">
        <v>32</v>
      </c>
      <c r="C49" s="55" t="s">
        <v>35</v>
      </c>
      <c r="D49" s="32">
        <v>130</v>
      </c>
      <c r="E49" s="41">
        <v>0</v>
      </c>
      <c r="F49" s="41"/>
      <c r="G49" s="22">
        <v>0</v>
      </c>
      <c r="H49" s="35" t="e">
        <f t="shared" si="1"/>
        <v>#DIV/0!</v>
      </c>
      <c r="I49" s="22">
        <v>0</v>
      </c>
      <c r="J49" s="39">
        <f t="shared" si="2"/>
        <v>0</v>
      </c>
      <c r="K49" s="39" t="e">
        <f t="shared" si="0"/>
        <v>#DIV/0!</v>
      </c>
    </row>
    <row r="50" spans="1:11" s="30" customFormat="1" ht="60.75" hidden="1">
      <c r="A50" s="37">
        <v>901</v>
      </c>
      <c r="B50" s="56" t="s">
        <v>59</v>
      </c>
      <c r="C50" s="57" t="s">
        <v>60</v>
      </c>
      <c r="D50" s="58">
        <v>120</v>
      </c>
      <c r="E50" s="41"/>
      <c r="F50" s="41"/>
      <c r="G50" s="22">
        <v>0</v>
      </c>
      <c r="H50" s="35" t="e">
        <f t="shared" si="1"/>
        <v>#DIV/0!</v>
      </c>
      <c r="I50" s="22">
        <v>0</v>
      </c>
      <c r="J50" s="39">
        <f t="shared" si="2"/>
        <v>0</v>
      </c>
      <c r="K50" s="39" t="e">
        <f t="shared" si="0"/>
        <v>#DIV/0!</v>
      </c>
    </row>
    <row r="51" spans="1:11" s="30" customFormat="1" ht="40.5" hidden="1">
      <c r="A51" s="59">
        <v>901</v>
      </c>
      <c r="B51" s="56" t="s">
        <v>30</v>
      </c>
      <c r="C51" s="60" t="s">
        <v>33</v>
      </c>
      <c r="D51" s="58"/>
      <c r="E51" s="41"/>
      <c r="F51" s="41"/>
      <c r="G51" s="34">
        <f>G52</f>
        <v>0</v>
      </c>
      <c r="H51" s="35" t="e">
        <f t="shared" si="1"/>
        <v>#DIV/0!</v>
      </c>
      <c r="I51" s="34">
        <f>I52</f>
        <v>0</v>
      </c>
      <c r="J51" s="39">
        <f t="shared" si="2"/>
        <v>0</v>
      </c>
      <c r="K51" s="39" t="e">
        <f t="shared" si="0"/>
        <v>#DIV/0!</v>
      </c>
    </row>
    <row r="52" spans="1:11" s="30" customFormat="1" ht="40.5" hidden="1">
      <c r="A52" s="37">
        <v>901</v>
      </c>
      <c r="B52" s="56" t="s">
        <v>61</v>
      </c>
      <c r="C52" s="57" t="s">
        <v>34</v>
      </c>
      <c r="D52" s="58">
        <v>130</v>
      </c>
      <c r="E52" s="41"/>
      <c r="F52" s="41"/>
      <c r="G52" s="22">
        <v>0</v>
      </c>
      <c r="H52" s="35" t="e">
        <f t="shared" si="1"/>
        <v>#DIV/0!</v>
      </c>
      <c r="I52" s="22">
        <v>0</v>
      </c>
      <c r="J52" s="39">
        <f t="shared" si="2"/>
        <v>0</v>
      </c>
      <c r="K52" s="39" t="e">
        <f t="shared" si="0"/>
        <v>#DIV/0!</v>
      </c>
    </row>
    <row r="53" spans="1:11" s="30" customFormat="1" ht="60.75" hidden="1">
      <c r="A53" s="37">
        <v>901</v>
      </c>
      <c r="B53" s="56" t="s">
        <v>32</v>
      </c>
      <c r="C53" s="57" t="s">
        <v>35</v>
      </c>
      <c r="D53" s="58">
        <v>130</v>
      </c>
      <c r="E53" s="41"/>
      <c r="F53" s="41"/>
      <c r="G53" s="22">
        <v>0</v>
      </c>
      <c r="H53" s="35" t="e">
        <f t="shared" si="1"/>
        <v>#DIV/0!</v>
      </c>
      <c r="I53" s="22">
        <v>0</v>
      </c>
      <c r="J53" s="39">
        <f t="shared" si="2"/>
        <v>0</v>
      </c>
      <c r="K53" s="39" t="e">
        <f t="shared" si="0"/>
        <v>#DIV/0!</v>
      </c>
    </row>
    <row r="54" spans="1:11" s="30" customFormat="1" ht="63.75" customHeight="1">
      <c r="A54" s="24">
        <v>901</v>
      </c>
      <c r="B54" s="51" t="s">
        <v>27</v>
      </c>
      <c r="C54" s="52" t="s">
        <v>26</v>
      </c>
      <c r="D54" s="43" t="s">
        <v>0</v>
      </c>
      <c r="E54" s="34">
        <f>E55+E66</f>
        <v>9275.2</v>
      </c>
      <c r="F54" s="41"/>
      <c r="G54" s="34">
        <f>G55+G58+G57+G56+G59</f>
        <v>493000</v>
      </c>
      <c r="H54" s="35"/>
      <c r="I54" s="34">
        <f>I55+I58+I56+I59+I57</f>
        <v>492363</v>
      </c>
      <c r="J54" s="36">
        <f aca="true" t="shared" si="4" ref="J54:J63">G54-I54</f>
        <v>637</v>
      </c>
      <c r="K54" s="36">
        <f aca="true" t="shared" si="5" ref="K54:K62">I54*100/G54</f>
        <v>99.8707910750507</v>
      </c>
    </row>
    <row r="55" spans="1:11" s="30" customFormat="1" ht="104.25" customHeight="1">
      <c r="A55" s="24">
        <v>901</v>
      </c>
      <c r="B55" s="25">
        <v>11105025130000</v>
      </c>
      <c r="C55" s="49" t="s">
        <v>29</v>
      </c>
      <c r="D55" s="32">
        <v>120</v>
      </c>
      <c r="E55" s="22">
        <v>35</v>
      </c>
      <c r="F55" s="41"/>
      <c r="G55" s="22">
        <v>121000</v>
      </c>
      <c r="H55" s="35"/>
      <c r="I55" s="22">
        <v>120514.8</v>
      </c>
      <c r="J55" s="39">
        <f t="shared" si="4"/>
        <v>485.1999999999971</v>
      </c>
      <c r="K55" s="39">
        <f t="shared" si="5"/>
        <v>99.59900826446281</v>
      </c>
    </row>
    <row r="56" spans="1:11" s="30" customFormat="1" ht="104.25" customHeight="1">
      <c r="A56" s="24">
        <v>901</v>
      </c>
      <c r="B56" s="25">
        <v>11105013130000</v>
      </c>
      <c r="C56" s="49" t="s">
        <v>29</v>
      </c>
      <c r="D56" s="32">
        <v>120</v>
      </c>
      <c r="E56" s="22"/>
      <c r="F56" s="41"/>
      <c r="G56" s="22">
        <v>46000</v>
      </c>
      <c r="H56" s="35"/>
      <c r="I56" s="22">
        <v>45942.72</v>
      </c>
      <c r="J56" s="39">
        <f t="shared" si="4"/>
        <v>57.279999999998836</v>
      </c>
      <c r="K56" s="39">
        <f t="shared" si="5"/>
        <v>99.87547826086957</v>
      </c>
    </row>
    <row r="57" spans="1:11" s="30" customFormat="1" ht="120" customHeight="1">
      <c r="A57" s="24">
        <v>901</v>
      </c>
      <c r="B57" s="25">
        <v>1110904510000</v>
      </c>
      <c r="C57" s="99" t="s">
        <v>98</v>
      </c>
      <c r="D57" s="32">
        <v>120</v>
      </c>
      <c r="E57" s="22"/>
      <c r="F57" s="41"/>
      <c r="G57" s="22">
        <v>17000</v>
      </c>
      <c r="H57" s="35"/>
      <c r="I57" s="22">
        <v>16949.16</v>
      </c>
      <c r="J57" s="39">
        <f t="shared" si="4"/>
        <v>50.840000000000146</v>
      </c>
      <c r="K57" s="39">
        <f t="shared" si="5"/>
        <v>99.7009411764706</v>
      </c>
    </row>
    <row r="58" spans="1:11" s="30" customFormat="1" ht="116.25" customHeight="1">
      <c r="A58" s="24">
        <v>901</v>
      </c>
      <c r="B58" s="25">
        <v>11406025130000</v>
      </c>
      <c r="C58" s="99" t="s">
        <v>85</v>
      </c>
      <c r="D58" s="32">
        <v>430</v>
      </c>
      <c r="E58" s="22"/>
      <c r="F58" s="41"/>
      <c r="G58" s="22">
        <v>41300</v>
      </c>
      <c r="H58" s="35"/>
      <c r="I58" s="22">
        <v>41242.3</v>
      </c>
      <c r="J58" s="39">
        <f t="shared" si="4"/>
        <v>57.69999999999709</v>
      </c>
      <c r="K58" s="39">
        <f t="shared" si="5"/>
        <v>99.86029055690074</v>
      </c>
    </row>
    <row r="59" spans="1:11" s="30" customFormat="1" ht="121.5" customHeight="1">
      <c r="A59" s="24">
        <v>901</v>
      </c>
      <c r="B59" s="25">
        <v>11406013130000</v>
      </c>
      <c r="C59" s="99" t="s">
        <v>85</v>
      </c>
      <c r="D59" s="32">
        <v>430</v>
      </c>
      <c r="E59" s="22"/>
      <c r="F59" s="41"/>
      <c r="G59" s="22">
        <v>267700</v>
      </c>
      <c r="H59" s="35"/>
      <c r="I59" s="22">
        <v>267714.02</v>
      </c>
      <c r="J59" s="39">
        <f t="shared" si="4"/>
        <v>-14.020000000018626</v>
      </c>
      <c r="K59" s="39">
        <f t="shared" si="5"/>
        <v>100.00523720582741</v>
      </c>
    </row>
    <row r="60" spans="1:11" s="30" customFormat="1" ht="66.75" customHeight="1">
      <c r="A60" s="24">
        <v>901</v>
      </c>
      <c r="B60" s="25">
        <v>11651040020000</v>
      </c>
      <c r="C60" s="99" t="s">
        <v>82</v>
      </c>
      <c r="D60" s="32">
        <v>140</v>
      </c>
      <c r="E60" s="22"/>
      <c r="F60" s="41"/>
      <c r="G60" s="22">
        <v>35200</v>
      </c>
      <c r="H60" s="35"/>
      <c r="I60" s="22">
        <v>35035.34</v>
      </c>
      <c r="J60" s="39">
        <f t="shared" si="4"/>
        <v>164.6600000000035</v>
      </c>
      <c r="K60" s="39">
        <f t="shared" si="5"/>
        <v>99.5322159090909</v>
      </c>
    </row>
    <row r="61" spans="1:11" s="30" customFormat="1" ht="54.75" customHeight="1">
      <c r="A61" s="24">
        <v>901</v>
      </c>
      <c r="B61" s="25">
        <v>11633050130000</v>
      </c>
      <c r="C61" s="99" t="s">
        <v>82</v>
      </c>
      <c r="D61" s="32">
        <v>140</v>
      </c>
      <c r="E61" s="22"/>
      <c r="F61" s="41"/>
      <c r="G61" s="22">
        <v>3000</v>
      </c>
      <c r="H61" s="35"/>
      <c r="I61" s="22">
        <v>3000</v>
      </c>
      <c r="J61" s="39">
        <f t="shared" si="4"/>
        <v>0</v>
      </c>
      <c r="K61" s="39">
        <f t="shared" si="5"/>
        <v>100</v>
      </c>
    </row>
    <row r="62" spans="1:11" s="30" customFormat="1" ht="54" customHeight="1">
      <c r="A62" s="24">
        <v>901</v>
      </c>
      <c r="B62" s="25">
        <v>11690050130000</v>
      </c>
      <c r="C62" s="99" t="s">
        <v>82</v>
      </c>
      <c r="D62" s="32">
        <v>140</v>
      </c>
      <c r="E62" s="22"/>
      <c r="F62" s="41"/>
      <c r="G62" s="22">
        <v>2800</v>
      </c>
      <c r="H62" s="35"/>
      <c r="I62" s="22">
        <v>2707.21</v>
      </c>
      <c r="J62" s="39">
        <f t="shared" si="4"/>
        <v>92.78999999999996</v>
      </c>
      <c r="K62" s="39">
        <f t="shared" si="5"/>
        <v>96.68607142857142</v>
      </c>
    </row>
    <row r="63" spans="1:12" s="30" customFormat="1" ht="28.5" customHeight="1">
      <c r="A63" s="24">
        <v>901</v>
      </c>
      <c r="B63" s="25">
        <v>11705000000000</v>
      </c>
      <c r="C63" s="61" t="s">
        <v>11</v>
      </c>
      <c r="D63" s="32">
        <v>180</v>
      </c>
      <c r="E63" s="33">
        <f>E65</f>
        <v>120</v>
      </c>
      <c r="F63" s="33">
        <f>F65</f>
        <v>77.82184</v>
      </c>
      <c r="G63" s="34">
        <f>G65</f>
        <v>0</v>
      </c>
      <c r="H63" s="35">
        <f t="shared" si="1"/>
        <v>0</v>
      </c>
      <c r="I63" s="34">
        <f>I64+I65</f>
        <v>-64380.69</v>
      </c>
      <c r="J63" s="36">
        <f t="shared" si="4"/>
        <v>64380.69</v>
      </c>
      <c r="K63" s="36" t="e">
        <f t="shared" si="0"/>
        <v>#DIV/0!</v>
      </c>
      <c r="L63" s="90"/>
    </row>
    <row r="64" spans="1:12" s="30" customFormat="1" ht="38.25" customHeight="1">
      <c r="A64" s="24">
        <v>901</v>
      </c>
      <c r="B64" s="25">
        <v>11701050130000</v>
      </c>
      <c r="C64" s="61" t="s">
        <v>83</v>
      </c>
      <c r="D64" s="32">
        <v>180</v>
      </c>
      <c r="E64" s="33"/>
      <c r="F64" s="33"/>
      <c r="G64" s="34">
        <v>0</v>
      </c>
      <c r="H64" s="35"/>
      <c r="I64" s="34">
        <v>-75365.19</v>
      </c>
      <c r="J64" s="36"/>
      <c r="K64" s="36"/>
      <c r="L64" s="90"/>
    </row>
    <row r="65" spans="1:12" s="30" customFormat="1" ht="30.75" customHeight="1">
      <c r="A65" s="24">
        <v>901</v>
      </c>
      <c r="B65" s="25">
        <v>11705050130000</v>
      </c>
      <c r="C65" s="62" t="s">
        <v>80</v>
      </c>
      <c r="D65" s="32">
        <v>180</v>
      </c>
      <c r="E65" s="41">
        <v>120</v>
      </c>
      <c r="F65" s="41">
        <v>77.82184</v>
      </c>
      <c r="G65" s="22">
        <v>0</v>
      </c>
      <c r="H65" s="35">
        <f t="shared" si="1"/>
        <v>0</v>
      </c>
      <c r="I65" s="22">
        <v>10984.5</v>
      </c>
      <c r="J65" s="39">
        <f t="shared" si="2"/>
        <v>-10984.5</v>
      </c>
      <c r="K65" s="39" t="e">
        <f t="shared" si="0"/>
        <v>#DIV/0!</v>
      </c>
      <c r="L65" s="90"/>
    </row>
    <row r="66" spans="1:11" s="30" customFormat="1" ht="35.25" customHeight="1">
      <c r="A66" s="24">
        <v>901</v>
      </c>
      <c r="B66" s="25">
        <v>20000000000000</v>
      </c>
      <c r="C66" s="61" t="s">
        <v>9</v>
      </c>
      <c r="D66" s="43" t="s">
        <v>0</v>
      </c>
      <c r="E66" s="33">
        <f>E67+E68+E80+E88</f>
        <v>9240.2</v>
      </c>
      <c r="F66" s="33">
        <f>F67+F74+F80+F88+F84+F68+F70</f>
        <v>15425.073400000001</v>
      </c>
      <c r="G66" s="34">
        <f>G67+G74+G80+G88+G84+G68+G77+G75+G76+G78+G79+G69</f>
        <v>33275900</v>
      </c>
      <c r="H66" s="34" t="e">
        <f>H67+H74+H80+H88+H84+H68+H77+H75+H76+H78+#REF!</f>
        <v>#DIV/0!</v>
      </c>
      <c r="I66" s="34">
        <f>I67+I74+I80+I88+I84+I68+I77+I75+I76+I78+I79+I69</f>
        <v>13596412</v>
      </c>
      <c r="J66" s="36">
        <f>G66-I66</f>
        <v>19679488</v>
      </c>
      <c r="K66" s="36">
        <f t="shared" si="0"/>
        <v>40.859637154817754</v>
      </c>
    </row>
    <row r="67" spans="1:11" s="30" customFormat="1" ht="46.5" customHeight="1">
      <c r="A67" s="24">
        <v>901</v>
      </c>
      <c r="B67" s="25">
        <v>20201001130000</v>
      </c>
      <c r="C67" s="63" t="s">
        <v>41</v>
      </c>
      <c r="D67" s="32">
        <v>151</v>
      </c>
      <c r="E67" s="41">
        <v>8817</v>
      </c>
      <c r="F67" s="41">
        <v>8523</v>
      </c>
      <c r="G67" s="22">
        <v>10127000</v>
      </c>
      <c r="H67" s="35">
        <f t="shared" si="1"/>
        <v>114857.66133605535</v>
      </c>
      <c r="I67" s="22">
        <v>10127000</v>
      </c>
      <c r="J67" s="39">
        <f>G67-I67</f>
        <v>0</v>
      </c>
      <c r="K67" s="39">
        <f t="shared" si="0"/>
        <v>100</v>
      </c>
    </row>
    <row r="68" spans="1:11" s="30" customFormat="1" ht="46.5" customHeight="1">
      <c r="A68" s="24">
        <v>901</v>
      </c>
      <c r="B68" s="25">
        <v>20201001130000</v>
      </c>
      <c r="C68" s="63" t="s">
        <v>62</v>
      </c>
      <c r="D68" s="64">
        <v>151</v>
      </c>
      <c r="E68" s="41">
        <v>0</v>
      </c>
      <c r="F68" s="41">
        <v>2661.8</v>
      </c>
      <c r="G68" s="22">
        <v>711200</v>
      </c>
      <c r="H68" s="35" t="e">
        <f t="shared" si="1"/>
        <v>#DIV/0!</v>
      </c>
      <c r="I68" s="22">
        <v>711200</v>
      </c>
      <c r="J68" s="39">
        <f>G68-I68</f>
        <v>0</v>
      </c>
      <c r="K68" s="39">
        <f t="shared" si="0"/>
        <v>100</v>
      </c>
    </row>
    <row r="69" spans="1:11" s="30" customFormat="1" ht="46.5" customHeight="1">
      <c r="A69" s="24">
        <v>901</v>
      </c>
      <c r="B69" s="25">
        <v>20201003130000</v>
      </c>
      <c r="C69" s="63" t="s">
        <v>110</v>
      </c>
      <c r="D69" s="64">
        <v>151</v>
      </c>
      <c r="E69" s="41"/>
      <c r="F69" s="41"/>
      <c r="G69" s="22">
        <v>1007400</v>
      </c>
      <c r="H69" s="35"/>
      <c r="I69" s="22">
        <v>1007400</v>
      </c>
      <c r="J69" s="39">
        <f>G69-I69</f>
        <v>0</v>
      </c>
      <c r="K69" s="39">
        <f t="shared" si="0"/>
        <v>100</v>
      </c>
    </row>
    <row r="70" spans="1:11" s="30" customFormat="1" ht="43.5" customHeight="1">
      <c r="A70" s="24">
        <v>901</v>
      </c>
      <c r="B70" s="25">
        <v>20202000000000</v>
      </c>
      <c r="C70" s="65" t="s">
        <v>44</v>
      </c>
      <c r="D70" s="32">
        <v>151</v>
      </c>
      <c r="E70" s="33">
        <v>0</v>
      </c>
      <c r="F70" s="33">
        <v>3130</v>
      </c>
      <c r="G70" s="34">
        <f>G74+G77+G75+G76+G78+G79</f>
        <v>21022300</v>
      </c>
      <c r="H70" s="34" t="e">
        <f>H74+H77+H75+H76+H78+#REF!</f>
        <v>#REF!</v>
      </c>
      <c r="I70" s="34">
        <f>I74+I77+I75+I76+I78+I79</f>
        <v>1342812</v>
      </c>
      <c r="J70" s="36">
        <f>G70-I70</f>
        <v>19679488</v>
      </c>
      <c r="K70" s="36">
        <f t="shared" si="0"/>
        <v>6.387559876892633</v>
      </c>
    </row>
    <row r="71" spans="1:11" s="30" customFormat="1" ht="120.75" customHeight="1" hidden="1">
      <c r="A71" s="24">
        <v>901</v>
      </c>
      <c r="B71" s="25">
        <v>20202999100000</v>
      </c>
      <c r="C71" s="63" t="s">
        <v>43</v>
      </c>
      <c r="D71" s="32">
        <v>151</v>
      </c>
      <c r="E71" s="41">
        <v>0</v>
      </c>
      <c r="F71" s="41"/>
      <c r="G71" s="22">
        <v>0</v>
      </c>
      <c r="H71" s="35" t="e">
        <f t="shared" si="1"/>
        <v>#DIV/0!</v>
      </c>
      <c r="I71" s="22">
        <v>0</v>
      </c>
      <c r="J71" s="36">
        <f aca="true" t="shared" si="6" ref="J71:J76">G71-I71</f>
        <v>0</v>
      </c>
      <c r="K71" s="39" t="e">
        <f t="shared" si="0"/>
        <v>#DIV/0!</v>
      </c>
    </row>
    <row r="72" spans="1:11" s="30" customFormat="1" ht="129.75" customHeight="1" hidden="1">
      <c r="A72" s="24">
        <v>901</v>
      </c>
      <c r="B72" s="25">
        <v>20202999100000</v>
      </c>
      <c r="C72" s="63" t="s">
        <v>52</v>
      </c>
      <c r="D72" s="32">
        <v>151</v>
      </c>
      <c r="E72" s="41">
        <v>0</v>
      </c>
      <c r="F72" s="41"/>
      <c r="G72" s="22">
        <v>0</v>
      </c>
      <c r="H72" s="35" t="e">
        <f t="shared" si="1"/>
        <v>#DIV/0!</v>
      </c>
      <c r="I72" s="22">
        <v>0</v>
      </c>
      <c r="J72" s="36">
        <f t="shared" si="6"/>
        <v>0</v>
      </c>
      <c r="K72" s="39" t="e">
        <f t="shared" si="0"/>
        <v>#DIV/0!</v>
      </c>
    </row>
    <row r="73" spans="1:11" s="30" customFormat="1" ht="28.5" customHeight="1" hidden="1">
      <c r="A73" s="24">
        <v>901</v>
      </c>
      <c r="B73" s="25">
        <v>20202999100000</v>
      </c>
      <c r="C73" s="63" t="s">
        <v>51</v>
      </c>
      <c r="D73" s="32">
        <v>151</v>
      </c>
      <c r="E73" s="41"/>
      <c r="F73" s="41"/>
      <c r="G73" s="22">
        <v>0</v>
      </c>
      <c r="H73" s="35" t="e">
        <f t="shared" si="1"/>
        <v>#DIV/0!</v>
      </c>
      <c r="I73" s="22">
        <v>0</v>
      </c>
      <c r="J73" s="36">
        <f t="shared" si="6"/>
        <v>0</v>
      </c>
      <c r="K73" s="39" t="e">
        <f t="shared" si="0"/>
        <v>#DIV/0!</v>
      </c>
    </row>
    <row r="74" spans="1:11" s="30" customFormat="1" ht="60" customHeight="1">
      <c r="A74" s="24">
        <v>901</v>
      </c>
      <c r="B74" s="25">
        <v>20202079130000</v>
      </c>
      <c r="C74" s="63" t="s">
        <v>111</v>
      </c>
      <c r="D74" s="32">
        <v>151</v>
      </c>
      <c r="E74" s="41">
        <v>3130</v>
      </c>
      <c r="F74" s="41"/>
      <c r="G74" s="22">
        <v>19673600</v>
      </c>
      <c r="H74" s="35">
        <f t="shared" si="1"/>
        <v>628549.5207667731</v>
      </c>
      <c r="I74" s="22">
        <v>0</v>
      </c>
      <c r="J74" s="36">
        <f t="shared" si="6"/>
        <v>19673600</v>
      </c>
      <c r="K74" s="39">
        <f t="shared" si="0"/>
        <v>0</v>
      </c>
    </row>
    <row r="75" spans="1:11" s="30" customFormat="1" ht="66.75" customHeight="1">
      <c r="A75" s="66">
        <v>901</v>
      </c>
      <c r="B75" s="67">
        <v>20202999130000</v>
      </c>
      <c r="C75" s="63" t="s">
        <v>78</v>
      </c>
      <c r="D75" s="68">
        <v>151</v>
      </c>
      <c r="E75" s="69">
        <v>5559</v>
      </c>
      <c r="F75" s="41"/>
      <c r="G75" s="22">
        <v>0</v>
      </c>
      <c r="H75" s="35">
        <f t="shared" si="1"/>
        <v>0</v>
      </c>
      <c r="I75" s="22">
        <v>0</v>
      </c>
      <c r="J75" s="39">
        <f t="shared" si="6"/>
        <v>0</v>
      </c>
      <c r="K75" s="39" t="e">
        <f t="shared" si="0"/>
        <v>#DIV/0!</v>
      </c>
    </row>
    <row r="76" spans="1:11" s="30" customFormat="1" ht="57" customHeight="1">
      <c r="A76" s="66">
        <v>901</v>
      </c>
      <c r="B76" s="67">
        <v>20202999130000</v>
      </c>
      <c r="C76" s="63" t="s">
        <v>100</v>
      </c>
      <c r="D76" s="68">
        <v>151</v>
      </c>
      <c r="E76" s="41"/>
      <c r="F76" s="41"/>
      <c r="G76" s="22">
        <v>0</v>
      </c>
      <c r="H76" s="35"/>
      <c r="I76" s="22">
        <v>0</v>
      </c>
      <c r="J76" s="39">
        <f t="shared" si="6"/>
        <v>0</v>
      </c>
      <c r="K76" s="39" t="e">
        <f t="shared" si="0"/>
        <v>#DIV/0!</v>
      </c>
    </row>
    <row r="77" spans="1:11" s="30" customFormat="1" ht="45.75" customHeight="1">
      <c r="A77" s="24">
        <v>901</v>
      </c>
      <c r="B77" s="25">
        <v>20202999130000</v>
      </c>
      <c r="C77" s="63" t="s">
        <v>101</v>
      </c>
      <c r="D77" s="32">
        <v>151</v>
      </c>
      <c r="E77" s="41">
        <v>0</v>
      </c>
      <c r="F77" s="41">
        <v>0</v>
      </c>
      <c r="G77" s="22">
        <v>0</v>
      </c>
      <c r="H77" s="35">
        <v>100</v>
      </c>
      <c r="I77" s="22">
        <v>0</v>
      </c>
      <c r="J77" s="39">
        <f t="shared" si="2"/>
        <v>0</v>
      </c>
      <c r="K77" s="39" t="e">
        <f t="shared" si="0"/>
        <v>#DIV/0!</v>
      </c>
    </row>
    <row r="78" spans="1:11" s="30" customFormat="1" ht="73.5" customHeight="1">
      <c r="A78" s="66">
        <v>901</v>
      </c>
      <c r="B78" s="67">
        <v>20202999130000</v>
      </c>
      <c r="C78" s="63" t="s">
        <v>75</v>
      </c>
      <c r="D78" s="68">
        <v>151</v>
      </c>
      <c r="E78" s="41"/>
      <c r="F78" s="41"/>
      <c r="G78" s="22">
        <v>1108700</v>
      </c>
      <c r="H78" s="35"/>
      <c r="I78" s="22">
        <v>1102812</v>
      </c>
      <c r="J78" s="39">
        <f>G78-I78</f>
        <v>5888</v>
      </c>
      <c r="K78" s="39">
        <f t="shared" si="0"/>
        <v>99.46892757283305</v>
      </c>
    </row>
    <row r="79" spans="1:11" s="30" customFormat="1" ht="42" customHeight="1">
      <c r="A79" s="66">
        <v>901</v>
      </c>
      <c r="B79" s="67">
        <v>20202999130000</v>
      </c>
      <c r="C79" s="63" t="s">
        <v>105</v>
      </c>
      <c r="D79" s="68">
        <v>151</v>
      </c>
      <c r="E79" s="41"/>
      <c r="F79" s="41"/>
      <c r="G79" s="22">
        <v>240000</v>
      </c>
      <c r="H79" s="35"/>
      <c r="I79" s="22">
        <v>240000</v>
      </c>
      <c r="J79" s="39">
        <f>G79-I79</f>
        <v>0</v>
      </c>
      <c r="K79" s="39">
        <f t="shared" si="0"/>
        <v>100</v>
      </c>
    </row>
    <row r="80" spans="1:11" s="30" customFormat="1" ht="46.5" customHeight="1">
      <c r="A80" s="24">
        <v>901</v>
      </c>
      <c r="B80" s="25">
        <v>20203000000000</v>
      </c>
      <c r="C80" s="65" t="s">
        <v>45</v>
      </c>
      <c r="D80" s="32">
        <v>151</v>
      </c>
      <c r="E80" s="33">
        <f>E81+E82</f>
        <v>403.2</v>
      </c>
      <c r="F80" s="33">
        <f>F81+F82</f>
        <v>259.2</v>
      </c>
      <c r="G80" s="34">
        <f>G81+G82+G83</f>
        <v>358000</v>
      </c>
      <c r="H80" s="35">
        <f t="shared" si="1"/>
        <v>88789.68253968254</v>
      </c>
      <c r="I80" s="34">
        <f>I81+I82+I83</f>
        <v>358000</v>
      </c>
      <c r="J80" s="36">
        <f t="shared" si="2"/>
        <v>0</v>
      </c>
      <c r="K80" s="36">
        <f t="shared" si="0"/>
        <v>100</v>
      </c>
    </row>
    <row r="81" spans="1:11" s="30" customFormat="1" ht="63.75" customHeight="1">
      <c r="A81" s="24">
        <v>901</v>
      </c>
      <c r="B81" s="25">
        <v>20203015130000</v>
      </c>
      <c r="C81" s="63" t="s">
        <v>5</v>
      </c>
      <c r="D81" s="32">
        <v>151</v>
      </c>
      <c r="E81" s="41">
        <v>235.2</v>
      </c>
      <c r="F81" s="41">
        <v>235.2</v>
      </c>
      <c r="G81" s="22">
        <v>325000</v>
      </c>
      <c r="H81" s="35">
        <f t="shared" si="1"/>
        <v>138180.27210884355</v>
      </c>
      <c r="I81" s="22">
        <v>325000</v>
      </c>
      <c r="J81" s="39">
        <f t="shared" si="2"/>
        <v>0</v>
      </c>
      <c r="K81" s="39">
        <f t="shared" si="0"/>
        <v>100</v>
      </c>
    </row>
    <row r="82" spans="1:11" s="30" customFormat="1" ht="50.25" customHeight="1">
      <c r="A82" s="24">
        <v>901</v>
      </c>
      <c r="B82" s="25">
        <v>20203024130000</v>
      </c>
      <c r="C82" s="70" t="s">
        <v>103</v>
      </c>
      <c r="D82" s="32">
        <v>151</v>
      </c>
      <c r="E82" s="41">
        <v>168</v>
      </c>
      <c r="F82" s="41">
        <v>24</v>
      </c>
      <c r="G82" s="22">
        <v>700</v>
      </c>
      <c r="H82" s="35">
        <f t="shared" si="1"/>
        <v>416.6666666666667</v>
      </c>
      <c r="I82" s="22">
        <v>700</v>
      </c>
      <c r="J82" s="39">
        <f t="shared" si="2"/>
        <v>0</v>
      </c>
      <c r="K82" s="39">
        <f t="shared" si="0"/>
        <v>100</v>
      </c>
    </row>
    <row r="83" spans="1:11" s="30" customFormat="1" ht="50.25" customHeight="1">
      <c r="A83" s="24">
        <v>901</v>
      </c>
      <c r="B83" s="25">
        <v>20203024130000</v>
      </c>
      <c r="C83" s="70" t="s">
        <v>102</v>
      </c>
      <c r="D83" s="32">
        <v>151</v>
      </c>
      <c r="E83" s="41"/>
      <c r="F83" s="41"/>
      <c r="G83" s="22">
        <v>32300</v>
      </c>
      <c r="H83" s="35"/>
      <c r="I83" s="22">
        <v>32300</v>
      </c>
      <c r="J83" s="39">
        <f t="shared" si="2"/>
        <v>0</v>
      </c>
      <c r="K83" s="39">
        <f t="shared" si="0"/>
        <v>100</v>
      </c>
    </row>
    <row r="84" spans="1:11" s="30" customFormat="1" ht="21">
      <c r="A84" s="24">
        <v>901</v>
      </c>
      <c r="B84" s="25">
        <v>20204000000000</v>
      </c>
      <c r="C84" s="65" t="s">
        <v>42</v>
      </c>
      <c r="D84" s="32">
        <v>151</v>
      </c>
      <c r="E84" s="33">
        <f>E87</f>
        <v>0</v>
      </c>
      <c r="F84" s="33">
        <f>F85+F86+F87</f>
        <v>831.0734</v>
      </c>
      <c r="G84" s="34">
        <f>G87</f>
        <v>50000</v>
      </c>
      <c r="H84" s="34">
        <f>H87</f>
        <v>0</v>
      </c>
      <c r="I84" s="34">
        <f>I87</f>
        <v>50000</v>
      </c>
      <c r="J84" s="36">
        <f t="shared" si="2"/>
        <v>0</v>
      </c>
      <c r="K84" s="36">
        <f t="shared" si="0"/>
        <v>100</v>
      </c>
    </row>
    <row r="85" spans="1:11" s="30" customFormat="1" ht="102" customHeight="1" hidden="1">
      <c r="A85" s="24">
        <v>901</v>
      </c>
      <c r="B85" s="25">
        <v>20204014100000</v>
      </c>
      <c r="C85" s="63" t="s">
        <v>46</v>
      </c>
      <c r="D85" s="32">
        <v>151</v>
      </c>
      <c r="E85" s="41"/>
      <c r="F85" s="41"/>
      <c r="G85" s="22">
        <v>0</v>
      </c>
      <c r="H85" s="35" t="e">
        <f t="shared" si="1"/>
        <v>#DIV/0!</v>
      </c>
      <c r="I85" s="22">
        <v>0</v>
      </c>
      <c r="J85" s="39">
        <f t="shared" si="2"/>
        <v>0</v>
      </c>
      <c r="K85" s="39" t="e">
        <f t="shared" si="0"/>
        <v>#DIV/0!</v>
      </c>
    </row>
    <row r="86" spans="1:11" s="30" customFormat="1" ht="108.75" customHeight="1" hidden="1">
      <c r="A86" s="24">
        <v>901</v>
      </c>
      <c r="B86" s="25">
        <v>20204014100000</v>
      </c>
      <c r="C86" s="40" t="s">
        <v>46</v>
      </c>
      <c r="D86" s="58">
        <v>151</v>
      </c>
      <c r="E86" s="41">
        <v>0</v>
      </c>
      <c r="F86" s="41"/>
      <c r="G86" s="22">
        <v>0</v>
      </c>
      <c r="H86" s="35" t="e">
        <f t="shared" si="1"/>
        <v>#DIV/0!</v>
      </c>
      <c r="I86" s="22">
        <v>0</v>
      </c>
      <c r="J86" s="39">
        <f t="shared" si="2"/>
        <v>0</v>
      </c>
      <c r="K86" s="39" t="e">
        <f t="shared" si="0"/>
        <v>#DIV/0!</v>
      </c>
    </row>
    <row r="87" spans="1:11" s="30" customFormat="1" ht="37.5" customHeight="1">
      <c r="A87" s="24">
        <v>901</v>
      </c>
      <c r="B87" s="25">
        <v>20204999130000</v>
      </c>
      <c r="C87" s="71" t="s">
        <v>50</v>
      </c>
      <c r="D87" s="32">
        <v>151</v>
      </c>
      <c r="E87" s="41">
        <v>0</v>
      </c>
      <c r="F87" s="41">
        <v>831.0734</v>
      </c>
      <c r="G87" s="22">
        <v>50000</v>
      </c>
      <c r="H87" s="35">
        <v>0</v>
      </c>
      <c r="I87" s="22">
        <v>50000</v>
      </c>
      <c r="J87" s="39">
        <f t="shared" si="2"/>
        <v>0</v>
      </c>
      <c r="K87" s="39">
        <f t="shared" si="0"/>
        <v>100</v>
      </c>
    </row>
    <row r="88" spans="1:11" s="30" customFormat="1" ht="36" customHeight="1">
      <c r="A88" s="24">
        <v>901</v>
      </c>
      <c r="B88" s="72">
        <v>20300000000000</v>
      </c>
      <c r="C88" s="73" t="s">
        <v>48</v>
      </c>
      <c r="D88" s="31">
        <v>180</v>
      </c>
      <c r="E88" s="33">
        <f>E89</f>
        <v>20</v>
      </c>
      <c r="F88" s="33">
        <f>F89</f>
        <v>20</v>
      </c>
      <c r="G88" s="34">
        <f>G89</f>
        <v>0</v>
      </c>
      <c r="H88" s="35">
        <f t="shared" si="1"/>
        <v>0</v>
      </c>
      <c r="I88" s="34">
        <f>I89+I90</f>
        <v>0</v>
      </c>
      <c r="J88" s="36">
        <f t="shared" si="2"/>
        <v>0</v>
      </c>
      <c r="K88" s="36" t="e">
        <f t="shared" si="0"/>
        <v>#DIV/0!</v>
      </c>
    </row>
    <row r="89" spans="1:11" s="30" customFormat="1" ht="37.5" customHeight="1">
      <c r="A89" s="74">
        <v>901</v>
      </c>
      <c r="B89" s="75">
        <v>20305099130000</v>
      </c>
      <c r="C89" s="76" t="s">
        <v>49</v>
      </c>
      <c r="D89" s="32">
        <v>180</v>
      </c>
      <c r="E89" s="41">
        <v>20</v>
      </c>
      <c r="F89" s="41">
        <v>20</v>
      </c>
      <c r="G89" s="22">
        <v>0</v>
      </c>
      <c r="H89" s="35">
        <f t="shared" si="1"/>
        <v>0</v>
      </c>
      <c r="I89" s="22">
        <v>0</v>
      </c>
      <c r="J89" s="39">
        <f t="shared" si="2"/>
        <v>0</v>
      </c>
      <c r="K89" s="39" t="e">
        <f t="shared" si="0"/>
        <v>#DIV/0!</v>
      </c>
    </row>
    <row r="90" spans="1:11" s="30" customFormat="1" ht="37.5" customHeight="1">
      <c r="A90" s="74">
        <v>901</v>
      </c>
      <c r="B90" s="75">
        <v>21905000130000</v>
      </c>
      <c r="C90" s="76" t="s">
        <v>83</v>
      </c>
      <c r="D90" s="32">
        <v>151</v>
      </c>
      <c r="E90" s="41"/>
      <c r="F90" s="41"/>
      <c r="G90" s="22">
        <v>0</v>
      </c>
      <c r="H90" s="35"/>
      <c r="I90" s="22">
        <v>0</v>
      </c>
      <c r="J90" s="39">
        <f t="shared" si="2"/>
        <v>0</v>
      </c>
      <c r="K90" s="39" t="e">
        <f t="shared" si="0"/>
        <v>#DIV/0!</v>
      </c>
    </row>
    <row r="91" spans="1:11" s="30" customFormat="1" ht="23.25" customHeight="1">
      <c r="A91" s="77" t="s">
        <v>2</v>
      </c>
      <c r="B91" s="78"/>
      <c r="C91" s="78"/>
      <c r="D91" s="32"/>
      <c r="E91" s="41">
        <f>E13+E66</f>
        <v>13226.2</v>
      </c>
      <c r="F91" s="41">
        <f>F13+F66</f>
        <v>19529.418260000002</v>
      </c>
      <c r="G91" s="34">
        <f>G13+G66</f>
        <v>37619800</v>
      </c>
      <c r="H91" s="35">
        <f>G91/E91*100</f>
        <v>284433.9266002329</v>
      </c>
      <c r="I91" s="34">
        <f>I13+I66</f>
        <v>17884785.6</v>
      </c>
      <c r="J91" s="36">
        <f t="shared" si="2"/>
        <v>19735014.4</v>
      </c>
      <c r="K91" s="36">
        <f t="shared" si="0"/>
        <v>47.54088432155408</v>
      </c>
    </row>
    <row r="92" spans="1:11" s="30" customFormat="1" ht="23.25" customHeight="1">
      <c r="A92" s="79"/>
      <c r="B92" s="80"/>
      <c r="C92" s="80"/>
      <c r="D92" s="81"/>
      <c r="E92" s="93"/>
      <c r="F92" s="93"/>
      <c r="G92" s="83"/>
      <c r="H92" s="96"/>
      <c r="I92" s="83"/>
      <c r="J92" s="97"/>
      <c r="K92" s="97"/>
    </row>
    <row r="93" spans="1:11" s="30" customFormat="1" ht="23.25" customHeight="1">
      <c r="A93" s="79"/>
      <c r="B93" s="80"/>
      <c r="C93" s="80"/>
      <c r="D93" s="81"/>
      <c r="E93" s="93"/>
      <c r="F93" s="93"/>
      <c r="G93" s="83"/>
      <c r="H93" s="96"/>
      <c r="I93" s="83"/>
      <c r="J93" s="97"/>
      <c r="K93" s="97"/>
    </row>
    <row r="94" spans="1:8" s="30" customFormat="1" ht="15.75" customHeight="1">
      <c r="A94" s="79"/>
      <c r="B94" s="80"/>
      <c r="C94" s="80"/>
      <c r="D94" s="81"/>
      <c r="E94" s="82"/>
      <c r="F94" s="82"/>
      <c r="G94" s="83"/>
      <c r="H94" s="84"/>
    </row>
    <row r="95" spans="1:8" s="30" customFormat="1" ht="10.5" customHeight="1">
      <c r="A95" s="85"/>
      <c r="B95" s="85"/>
      <c r="C95" s="85"/>
      <c r="D95" s="85"/>
      <c r="E95" s="82"/>
      <c r="F95" s="82"/>
      <c r="G95" s="83"/>
      <c r="H95" s="84"/>
    </row>
    <row r="96" spans="1:9" s="30" customFormat="1" ht="21">
      <c r="A96" s="86" t="s">
        <v>106</v>
      </c>
      <c r="B96" s="87"/>
      <c r="C96" s="87"/>
      <c r="D96" s="87"/>
      <c r="E96" s="88"/>
      <c r="F96" s="88"/>
      <c r="G96" s="89"/>
      <c r="H96" s="84"/>
      <c r="I96" s="90"/>
    </row>
    <row r="97" spans="1:9" s="30" customFormat="1" ht="21">
      <c r="A97" s="110" t="s">
        <v>107</v>
      </c>
      <c r="B97" s="109"/>
      <c r="C97" s="109"/>
      <c r="D97" s="109"/>
      <c r="E97" s="109"/>
      <c r="F97" s="109"/>
      <c r="G97" s="109"/>
      <c r="H97" s="84"/>
      <c r="I97" s="90"/>
    </row>
    <row r="98" spans="1:8" s="30" customFormat="1" ht="21">
      <c r="A98" s="86"/>
      <c r="B98" s="87"/>
      <c r="C98" s="87"/>
      <c r="D98" s="91"/>
      <c r="E98" s="92"/>
      <c r="F98" s="92"/>
      <c r="G98" s="89"/>
      <c r="H98" s="84"/>
    </row>
    <row r="99" spans="1:9" s="30" customFormat="1" ht="20.25" customHeight="1">
      <c r="A99" s="86"/>
      <c r="B99" s="87"/>
      <c r="C99" s="87"/>
      <c r="D99" s="91"/>
      <c r="E99" s="92"/>
      <c r="F99" s="92"/>
      <c r="G99" s="89"/>
      <c r="H99" s="84"/>
      <c r="I99" s="90"/>
    </row>
    <row r="100" spans="1:10" s="30" customFormat="1" ht="20.25">
      <c r="A100" s="112"/>
      <c r="B100" s="112"/>
      <c r="C100" s="112"/>
      <c r="D100" s="113"/>
      <c r="E100" s="113"/>
      <c r="F100" s="114"/>
      <c r="G100" s="114"/>
      <c r="H100" s="84"/>
      <c r="J100" s="90"/>
    </row>
    <row r="101" spans="1:9" s="30" customFormat="1" ht="20.25">
      <c r="A101" s="112"/>
      <c r="B101" s="112"/>
      <c r="C101" s="112"/>
      <c r="D101" s="113"/>
      <c r="E101" s="113"/>
      <c r="F101" s="114"/>
      <c r="G101" s="114"/>
      <c r="H101" s="84"/>
      <c r="I101" s="90"/>
    </row>
    <row r="102" spans="1:10" s="30" customFormat="1" ht="18.75" customHeight="1">
      <c r="A102" s="112"/>
      <c r="B102" s="112"/>
      <c r="C102" s="112"/>
      <c r="D102" s="113"/>
      <c r="E102" s="113"/>
      <c r="F102" s="114"/>
      <c r="G102" s="114"/>
      <c r="H102" s="84"/>
      <c r="J102" s="90"/>
    </row>
    <row r="103" spans="1:8" s="30" customFormat="1" ht="18.75" customHeight="1" hidden="1">
      <c r="A103" s="107"/>
      <c r="B103" s="107"/>
      <c r="C103" s="107"/>
      <c r="D103" s="87"/>
      <c r="E103" s="88"/>
      <c r="F103" s="88"/>
      <c r="G103" s="89"/>
      <c r="H103" s="84"/>
    </row>
    <row r="104" spans="1:8" s="30" customFormat="1" ht="21" hidden="1">
      <c r="A104" s="107"/>
      <c r="B104" s="107"/>
      <c r="C104" s="107"/>
      <c r="D104" s="81"/>
      <c r="E104" s="93"/>
      <c r="F104" s="93"/>
      <c r="G104" s="89"/>
      <c r="H104" s="84"/>
    </row>
    <row r="105" spans="1:8" s="30" customFormat="1" ht="33.75" customHeight="1" hidden="1">
      <c r="A105" s="107"/>
      <c r="B105" s="107"/>
      <c r="C105" s="107"/>
      <c r="D105" s="94">
        <f>SUM(D13:D104)</f>
        <v>9172</v>
      </c>
      <c r="E105" s="88">
        <f>SUM(E13:E104)</f>
        <v>62467</v>
      </c>
      <c r="F105" s="88"/>
      <c r="G105" s="89">
        <f>SUM(G13:G104)</f>
        <v>140713515</v>
      </c>
      <c r="H105" s="84" t="e">
        <f>SUM(H13:H104)</f>
        <v>#DIV/0!</v>
      </c>
    </row>
    <row r="106" spans="1:8" s="30" customFormat="1" ht="21">
      <c r="A106" s="107"/>
      <c r="B106" s="107"/>
      <c r="C106" s="107"/>
      <c r="D106" s="87"/>
      <c r="E106" s="88"/>
      <c r="F106" s="88"/>
      <c r="G106" s="89"/>
      <c r="H106" s="95"/>
    </row>
    <row r="107" spans="4:8" s="30" customFormat="1" ht="21">
      <c r="D107" s="87"/>
      <c r="E107" s="88"/>
      <c r="F107" s="88"/>
      <c r="G107" s="89"/>
      <c r="H107" s="95"/>
    </row>
    <row r="108" spans="4:8" s="30" customFormat="1" ht="21">
      <c r="D108" s="87"/>
      <c r="E108" s="88"/>
      <c r="F108" s="88"/>
      <c r="G108" s="89"/>
      <c r="H108" s="95"/>
    </row>
    <row r="109" spans="4:8" s="30" customFormat="1" ht="21">
      <c r="D109" s="87"/>
      <c r="E109" s="88"/>
      <c r="F109" s="88"/>
      <c r="G109" s="89"/>
      <c r="H109" s="95"/>
    </row>
    <row r="110" spans="4:8" s="30" customFormat="1" ht="21">
      <c r="D110" s="87"/>
      <c r="E110" s="88"/>
      <c r="F110" s="88"/>
      <c r="G110" s="89"/>
      <c r="H110" s="95"/>
    </row>
    <row r="111" spans="4:8" s="30" customFormat="1" ht="21">
      <c r="D111" s="87"/>
      <c r="E111" s="88"/>
      <c r="F111" s="88"/>
      <c r="G111" s="89"/>
      <c r="H111" s="95"/>
    </row>
  </sheetData>
  <sheetProtection/>
  <mergeCells count="9">
    <mergeCell ref="C2:G2"/>
    <mergeCell ref="C3:G3"/>
    <mergeCell ref="C6:G6"/>
    <mergeCell ref="A103:C106"/>
    <mergeCell ref="A9:G9"/>
    <mergeCell ref="A97:G97"/>
    <mergeCell ref="C4:G4"/>
    <mergeCell ref="C5:G5"/>
    <mergeCell ref="A100:G10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  <rowBreaks count="2" manualBreakCount="2">
    <brk id="54" max="10" man="1"/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2017-03-13T03:04:58Z</cp:lastPrinted>
  <dcterms:created xsi:type="dcterms:W3CDTF">2007-11-08T07:18:40Z</dcterms:created>
  <dcterms:modified xsi:type="dcterms:W3CDTF">2017-03-28T08:26:57Z</dcterms:modified>
  <cp:category/>
  <cp:version/>
  <cp:contentType/>
  <cp:contentStatus/>
</cp:coreProperties>
</file>