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602" activeTab="0"/>
  </bookViews>
  <sheets>
    <sheet name="2016 год" sheetId="1" r:id="rId1"/>
  </sheets>
  <definedNames>
    <definedName name="_xlnm._FilterDatabase" localSheetId="0" hidden="1">'2016 год'!$C$1:$C$83</definedName>
  </definedNames>
  <calcPr fullCalcOnLoad="1" refMode="R1C1"/>
</workbook>
</file>

<file path=xl/sharedStrings.xml><?xml version="1.0" encoding="utf-8"?>
<sst xmlns="http://schemas.openxmlformats.org/spreadsheetml/2006/main" count="194" uniqueCount="127">
  <si>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</si>
  <si>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</si>
  <si>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</si>
  <si>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</si>
  <si>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</si>
  <si>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</si>
  <si>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</si>
  <si>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</si>
  <si>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</si>
  <si>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0501</t>
  </si>
  <si>
    <t>0707</t>
  </si>
  <si>
    <t>5</t>
  </si>
  <si>
    <t>6</t>
  </si>
  <si>
    <t>7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</si>
  <si>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</si>
  <si>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</si>
  <si>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</si>
  <si>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</si>
  <si>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</si>
  <si>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</si>
  <si>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</si>
  <si>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</si>
  <si>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</si>
  <si>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</si>
  <si>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</si>
  <si>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</si>
  <si>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</si>
  <si>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</si>
  <si>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</si>
  <si>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</si>
  <si>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</si>
  <si>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</si>
  <si>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</si>
  <si>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</si>
  <si>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</si>
  <si>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</si>
  <si>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</si>
  <si>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</si>
  <si>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</si>
  <si>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6.1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</si>
  <si>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</si>
  <si>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</si>
  <si>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</si>
  <si>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</si>
  <si>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</si>
  <si>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</si>
  <si>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</si>
  <si>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</si>
  <si>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</si>
  <si>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</si>
  <si>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</si>
  <si>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</si>
  <si>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</si>
  <si>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</si>
  <si>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</si>
  <si>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</si>
  <si>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</si>
  <si>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РАСПРЕДЕЛЕНИЕ БЮДЖЕТНЫХ АССИГНОВАНИЙ НА РЕАЛИЗАЦИЮ МУНИЦИПАЛЬНЫХ ПРОГРАММ НА 2016 ГОД</t>
  </si>
  <si>
    <t>710 00 00 00 0</t>
  </si>
  <si>
    <t>711 00 00 00 0</t>
  </si>
  <si>
    <t>712 00 00 00 0</t>
  </si>
  <si>
    <t>244</t>
  </si>
  <si>
    <t>312</t>
  </si>
  <si>
    <t>720 00 00 00 0</t>
  </si>
  <si>
    <t>0314</t>
  </si>
  <si>
    <t>721 00 00 00 0</t>
  </si>
  <si>
    <t>722 00 00 00 0</t>
  </si>
  <si>
    <t>730 00 00 00 0</t>
  </si>
  <si>
    <t>731 00 00 00 0</t>
  </si>
  <si>
    <t>3.1</t>
  </si>
  <si>
    <t>732 00 00 00 0</t>
  </si>
  <si>
    <t>733 00 00 00 0</t>
  </si>
  <si>
    <t>0503</t>
  </si>
  <si>
    <t>734 00 00 00 0</t>
  </si>
  <si>
    <t>735 00 00 00 0</t>
  </si>
  <si>
    <t>740 00 00 00 0</t>
  </si>
  <si>
    <t>741 00 00 00 0</t>
  </si>
  <si>
    <t>750 00 00 00 0</t>
  </si>
  <si>
    <t>751 00 00 00 0</t>
  </si>
  <si>
    <t>760 00 00 00 0</t>
  </si>
  <si>
    <t>761 00 00 00 0</t>
  </si>
  <si>
    <t>770 00 00 00 0</t>
  </si>
  <si>
    <t>771 00 00 00 0</t>
  </si>
  <si>
    <t xml:space="preserve">     М.А.Ерофеев</t>
  </si>
  <si>
    <t>11 05</t>
  </si>
  <si>
    <t>Подпрограмма "Развитие культуры в городском поселении Тельминском муниципальном образовании на 2016-2018 годы"</t>
  </si>
  <si>
    <t>08 01</t>
  </si>
  <si>
    <t>7.2</t>
  </si>
  <si>
    <t>7.1</t>
  </si>
  <si>
    <t>05 01</t>
  </si>
  <si>
    <t>05 02</t>
  </si>
  <si>
    <t>07 07</t>
  </si>
  <si>
    <t>10 06</t>
  </si>
  <si>
    <t>10 01</t>
  </si>
  <si>
    <t>772 00 00 00 0</t>
  </si>
  <si>
    <t>6.2</t>
  </si>
  <si>
    <t>7.3</t>
  </si>
  <si>
    <t>762 00 00 00 0</t>
  </si>
  <si>
    <t>773 00 00 00 0</t>
  </si>
  <si>
    <t xml:space="preserve">Тельминского муниципального образования на 2016 год" </t>
  </si>
  <si>
    <t>Приложение №7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</si>
  <si>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2016-2018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</si>
  <si>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2016-2018 годы</t>
  </si>
  <si>
    <t>120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</si>
  <si>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2016-2018 годы</t>
  </si>
  <si>
    <t>Подпрограмма "Предупреждение пожаров и гибели людей в городском поселении Тельминского МО" в 2015-2018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</si>
  <si>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2015-2018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</si>
  <si>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2015-2018 годы</t>
  </si>
  <si>
    <t>Подпрограмма "Ремонт дворовых территорий многоквартирных домов, проездов к дворовым территориям многоквартирных домов"на 2015-2018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</si>
  <si>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2015-2018 годы</t>
  </si>
  <si>
    <t>Подпрограмма "Об обращении с отходами производства и потребления в городском поселении Тельминском муниципальном образовании"на 2015-2018 годы</t>
  </si>
  <si>
    <t>Муниципальная программа "Переселение граждан из ветхого и аварийного жилищного фонда в городском поселении Тельминском МО" на 2015-2018 годы</t>
  </si>
  <si>
    <t>Подпрограмма "Переселение граждан из ветхого и аварийного жилищного фонда в городском поселении Тельминском МО" на 2015-2018 годы</t>
  </si>
  <si>
    <t>Муниципальная программа "Модернизация объектов муниципального хозяйства Тельминского муниципального образования"на 2015-2018 годы</t>
  </si>
  <si>
    <t>Муниципальная программа "Подготовка объектов коммунальной инфраструктуры к отопительному сезону "на 2015-2018 годы</t>
  </si>
  <si>
    <t xml:space="preserve">Муниципальная программа "Развитие систем коммунальной  инфраструктуры городского поселения Тельминского на 2015-2018 гг." </t>
  </si>
  <si>
    <t xml:space="preserve">Подпрограмма "Развитие систем коммунальной  инфраструктуры городского поселения тельминского на 2015-2018 гг." </t>
  </si>
  <si>
    <t>Подпрограмма  "Проведение капремонта многоквартирных домов на территории Тельминского муниципального образования" на 2015-2018 годы</t>
  </si>
  <si>
    <t>Муниципальная программа "Социальное развитие в городском поселении Тельминском муниципальном образовании на 2016-2018 годы"</t>
  </si>
  <si>
    <t>Подпрограмма "Старшее поколение на 2016-2018 г.г."</t>
  </si>
  <si>
    <t>Подпрограмма "Развитие молодежной политики городского поселения Тельминского Муниципального образования на 2014 годы"    Развитие физической культуры и спорта на территории городского поселения тельминского муниципального образования на 2016-2018 годы</t>
  </si>
  <si>
    <t>Муниципальная программа "Развитие муниципального хозяйства городского поселения Тельминского муниципального образования" на 2015-2018 годы</t>
  </si>
  <si>
    <t>Глава администрации городского поселения Тельминского муниципального образования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</si>
  <si>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2015-2018 годы</t>
  </si>
  <si>
    <t>Подпрограмма  "Развитие систем уличного освещения Тельминского муниципального образования" на 2015-2018 годы</t>
  </si>
  <si>
    <t>Исполнение 2016 год</t>
  </si>
  <si>
    <t xml:space="preserve">  от 29.03.2017г. №196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</si>
</sst>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6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1" xfId="0" applyNumberFormat="1" applyFont="1" applyFill="1" applyBorder="1" applyAlignment="1">
      <alignment horizontal="center" vertical="center"/>
    </xf>
    <xf numFmtId="4" fontId="4" fillId="35" borderId="25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4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5" borderId="4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" fontId="4" fillId="35" borderId="47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center" vertical="center"/>
    </xf>
    <xf numFmtId="4" fontId="9" fillId="0" borderId="51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5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37" borderId="52" xfId="0" applyFont="1" applyFill="1" applyBorder="1" applyAlignment="1">
      <alignment horizontal="center" vertical="center" wrapText="1"/>
    </xf>
    <xf numFmtId="0" fontId="9" fillId="37" borderId="53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center" wrapText="1"/>
    </xf>
    <xf numFmtId="4" fontId="9" fillId="35" borderId="60" xfId="0" applyNumberFormat="1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49" fontId="9" fillId="0" borderId="61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" fontId="4" fillId="33" borderId="42" xfId="0" applyNumberFormat="1" applyFont="1" applyFill="1" applyBorder="1" applyAlignment="1">
      <alignment horizontal="center" vertical="center"/>
    </xf>
    <xf numFmtId="4" fontId="9" fillId="0" borderId="6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9" fillId="0" borderId="63" xfId="0" applyNumberFormat="1" applyFont="1" applyFill="1" applyBorder="1" applyAlignment="1">
      <alignment horizontal="center" vertical="center"/>
    </xf>
    <xf numFmtId="4" fontId="9" fillId="0" borderId="64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4" fontId="9" fillId="0" borderId="65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/>
    </xf>
    <xf numFmtId="4" fontId="4" fillId="35" borderId="20" xfId="0" applyNumberFormat="1" applyFont="1" applyFill="1" applyBorder="1" applyAlignment="1">
      <alignment horizontal="center" vertical="center"/>
    </xf>
    <xf numFmtId="4" fontId="9" fillId="34" borderId="63" xfId="0" applyNumberFormat="1" applyFont="1" applyFill="1" applyBorder="1" applyAlignment="1">
      <alignment horizontal="center" vertical="center"/>
    </xf>
    <xf numFmtId="4" fontId="4" fillId="35" borderId="33" xfId="0" applyNumberFormat="1" applyFont="1" applyFill="1" applyBorder="1" applyAlignment="1">
      <alignment horizontal="center" vertical="center"/>
    </xf>
    <xf numFmtId="4" fontId="9" fillId="35" borderId="62" xfId="0" applyNumberFormat="1" applyFont="1" applyFill="1" applyBorder="1" applyAlignment="1">
      <alignment horizontal="center" vertical="center"/>
    </xf>
    <xf numFmtId="4" fontId="4" fillId="35" borderId="43" xfId="0" applyNumberFormat="1" applyFont="1" applyFill="1" applyBorder="1" applyAlignment="1">
      <alignment horizontal="center" vertical="center"/>
    </xf>
    <xf numFmtId="4" fontId="4" fillId="35" borderId="64" xfId="0" applyNumberFormat="1" applyFont="1" applyFill="1" applyBorder="1" applyAlignment="1">
      <alignment horizontal="center" vertical="center"/>
    </xf>
    <xf numFmtId="4" fontId="4" fillId="35" borderId="66" xfId="0" applyNumberFormat="1" applyFont="1" applyFill="1" applyBorder="1" applyAlignment="1">
      <alignment horizontal="center" vertical="center"/>
    </xf>
    <xf numFmtId="4" fontId="9" fillId="35" borderId="67" xfId="0" applyNumberFormat="1" applyFont="1" applyFill="1" applyBorder="1" applyAlignment="1">
      <alignment horizontal="center" vertical="center"/>
    </xf>
    <xf numFmtId="4" fontId="4" fillId="35" borderId="68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9" fontId="9" fillId="0" borderId="22" xfId="0" applyNumberFormat="1" applyFont="1" applyFill="1" applyBorder="1" applyAlignment="1">
      <alignment/>
    </xf>
    <xf numFmtId="169" fontId="4" fillId="0" borderId="22" xfId="0" applyNumberFormat="1" applyFont="1" applyFill="1" applyBorder="1" applyAlignment="1">
      <alignment/>
    </xf>
    <xf numFmtId="169" fontId="4" fillId="0" borderId="32" xfId="0" applyNumberFormat="1" applyFont="1" applyFill="1" applyBorder="1" applyAlignment="1">
      <alignment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918669"/>
        <c:axId val="18050294"/>
      </c:bar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234919"/>
        <c:axId val="52787680"/>
      </c:bar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4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27073"/>
        <c:axId val="47943658"/>
      </c:bar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839739"/>
        <c:axId val="58231060"/>
      </c:bar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6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600825" y="4095750"/>
        <a:ext cx="0" cy="63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00825" y="533400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76</xdr:row>
      <xdr:rowOff>123825</xdr:rowOff>
    </xdr:to>
    <xdr:graphicFrame>
      <xdr:nvGraphicFramePr>
        <xdr:cNvPr id="4" name="Chart 4"/>
        <xdr:cNvGraphicFramePr/>
      </xdr:nvGraphicFramePr>
      <xdr:xfrm>
        <a:off x="6600825" y="6572250"/>
        <a:ext cx="0" cy="1430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0" width="10.25390625" style="1" customWidth="1"/>
    <col min="11" max="16384" width="9.125" style="1" customWidth="1"/>
  </cols>
  <sheetData>
    <row r="1" spans="1:5" ht="12.75">
      <c r="A1" s="11"/>
      <c r="B1" s="12"/>
      <c r="C1" s="19" t="s">
        <v>100</v>
      </c>
      <c r="D1" s="8"/>
      <c r="E1" s="13"/>
    </row>
    <row r="2" spans="1:5" ht="12.75">
      <c r="A2" s="11"/>
      <c r="B2" s="12"/>
      <c r="C2" s="19" t="s">
        <v>54</v>
      </c>
      <c r="D2" s="8"/>
      <c r="E2" s="13"/>
    </row>
    <row r="3" spans="1:5" ht="12.75">
      <c r="A3" s="11"/>
      <c r="B3" s="12"/>
      <c r="C3" s="19" t="s">
        <v>55</v>
      </c>
      <c r="D3" s="8"/>
      <c r="E3" s="13"/>
    </row>
    <row r="4" spans="1:5" ht="12.75">
      <c r="A4" s="11"/>
      <c r="B4" s="12"/>
      <c r="C4" s="19" t="s">
        <v>56</v>
      </c>
      <c r="D4" s="8"/>
      <c r="E4" s="13"/>
    </row>
    <row r="5" spans="1:5" ht="12.75">
      <c r="A5" s="11"/>
      <c r="B5" s="12"/>
      <c r="C5" s="19" t="s">
        <v>99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126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40" t="s">
        <v>57</v>
      </c>
      <c r="B11" s="240"/>
      <c r="C11" s="240"/>
      <c r="D11" s="240"/>
      <c r="E11" s="240"/>
      <c r="F11" s="240"/>
      <c r="G11" s="240"/>
    </row>
    <row r="12" spans="1:9" ht="0.75" customHeight="1" hidden="1">
      <c r="A12" s="39"/>
      <c r="B12" s="39"/>
      <c r="C12" s="39"/>
      <c r="D12" s="39"/>
      <c r="E12" s="39"/>
      <c r="F12" s="39"/>
      <c r="G12" s="5"/>
      <c r="H12" s="5"/>
      <c r="I12" s="5" t="s">
        <v>42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5" t="s">
        <v>42</v>
      </c>
      <c r="H14" s="65"/>
      <c r="I14" s="65"/>
    </row>
    <row r="15" spans="1:10" s="3" customFormat="1" ht="18.75" customHeight="1">
      <c r="A15" s="241" t="s">
        <v>0</v>
      </c>
      <c r="B15" s="243" t="s">
        <v>1</v>
      </c>
      <c r="C15" s="245" t="s">
        <v>2</v>
      </c>
      <c r="D15" s="245"/>
      <c r="E15" s="245"/>
      <c r="F15" s="246"/>
      <c r="G15" s="226" t="s">
        <v>51</v>
      </c>
      <c r="H15" s="226" t="s">
        <v>51</v>
      </c>
      <c r="I15" s="228" t="s">
        <v>52</v>
      </c>
      <c r="J15" s="247" t="s">
        <v>125</v>
      </c>
    </row>
    <row r="16" spans="1:10" s="3" customFormat="1" ht="19.5" customHeight="1" thickBot="1">
      <c r="A16" s="242"/>
      <c r="B16" s="244"/>
      <c r="C16" s="28" t="s">
        <v>41</v>
      </c>
      <c r="D16" s="28" t="s">
        <v>23</v>
      </c>
      <c r="E16" s="29" t="s">
        <v>21</v>
      </c>
      <c r="F16" s="30" t="s">
        <v>22</v>
      </c>
      <c r="G16" s="227"/>
      <c r="H16" s="227"/>
      <c r="I16" s="229"/>
      <c r="J16" s="248"/>
    </row>
    <row r="17" spans="1:10" s="13" customFormat="1" ht="53.25" customHeight="1" thickBot="1">
      <c r="A17" s="44" t="s">
        <v>8</v>
      </c>
      <c r="B17" s="45" t="s">
        <v>101</v>
      </c>
      <c r="C17" s="113" t="s">
        <v>20</v>
      </c>
      <c r="D17" s="113" t="s">
        <v>20</v>
      </c>
      <c r="E17" s="114" t="s">
        <v>58</v>
      </c>
      <c r="F17" s="115" t="s">
        <v>20</v>
      </c>
      <c r="G17" s="59">
        <f>G19+G24</f>
        <v>9326.4</v>
      </c>
      <c r="H17" s="98" t="e">
        <f>H19+#REF!+H24+H25+H27+H29+H32+H36+H38</f>
        <v>#REF!</v>
      </c>
      <c r="I17" s="174" t="e">
        <f>I19+#REF!+I24+I25+I27+I29+I32+I36+I38</f>
        <v>#REF!</v>
      </c>
      <c r="J17" s="200">
        <f>J19+J24</f>
        <v>9292.7</v>
      </c>
    </row>
    <row r="18" spans="1:10" s="3" customFormat="1" ht="23.25" customHeight="1">
      <c r="A18" s="218" t="s">
        <v>28</v>
      </c>
      <c r="B18" s="210" t="s">
        <v>102</v>
      </c>
      <c r="C18" s="87" t="s">
        <v>17</v>
      </c>
      <c r="D18" s="31" t="s">
        <v>44</v>
      </c>
      <c r="E18" s="32" t="s">
        <v>59</v>
      </c>
      <c r="F18" s="79" t="s">
        <v>103</v>
      </c>
      <c r="G18" s="54">
        <v>1369</v>
      </c>
      <c r="H18" s="54">
        <v>766.7</v>
      </c>
      <c r="I18" s="175">
        <v>766.7</v>
      </c>
      <c r="J18" s="198">
        <v>1367.6</v>
      </c>
    </row>
    <row r="19" spans="1:10" s="13" customFormat="1" ht="25.5" customHeight="1" thickBot="1">
      <c r="A19" s="219"/>
      <c r="B19" s="211"/>
      <c r="C19" s="212"/>
      <c r="D19" s="212"/>
      <c r="E19" s="212"/>
      <c r="F19" s="213"/>
      <c r="G19" s="57">
        <f>SUM(G18:G18)</f>
        <v>1369</v>
      </c>
      <c r="H19" s="58">
        <f>SUM(H18:H18)</f>
        <v>766.7</v>
      </c>
      <c r="I19" s="176">
        <f>SUM(I18:I18)</f>
        <v>766.7</v>
      </c>
      <c r="J19" s="199">
        <v>1367.6</v>
      </c>
    </row>
    <row r="20" spans="1:10" s="3" customFormat="1" ht="12.75" customHeight="1">
      <c r="A20" s="215" t="s">
        <v>31</v>
      </c>
      <c r="B20" s="210" t="s">
        <v>104</v>
      </c>
      <c r="C20" s="133" t="s">
        <v>17</v>
      </c>
      <c r="D20" s="31" t="s">
        <v>45</v>
      </c>
      <c r="E20" s="32" t="s">
        <v>60</v>
      </c>
      <c r="F20" s="79" t="s">
        <v>103</v>
      </c>
      <c r="G20" s="54">
        <v>6580.4</v>
      </c>
      <c r="H20" s="78">
        <v>6.2</v>
      </c>
      <c r="I20" s="175">
        <v>6.2</v>
      </c>
      <c r="J20" s="198">
        <v>6552.5</v>
      </c>
    </row>
    <row r="21" spans="1:10" s="3" customFormat="1" ht="15.75" customHeight="1">
      <c r="A21" s="216"/>
      <c r="B21" s="214"/>
      <c r="C21" s="145" t="s">
        <v>17</v>
      </c>
      <c r="D21" s="10" t="s">
        <v>45</v>
      </c>
      <c r="E21" s="9" t="s">
        <v>60</v>
      </c>
      <c r="F21" s="81" t="s">
        <v>26</v>
      </c>
      <c r="G21" s="55">
        <v>1346</v>
      </c>
      <c r="H21" s="143">
        <v>31.33</v>
      </c>
      <c r="I21" s="177">
        <v>31.33</v>
      </c>
      <c r="J21" s="198">
        <v>1342.5</v>
      </c>
    </row>
    <row r="22" spans="1:10" s="3" customFormat="1" ht="13.5" customHeight="1" thickBot="1">
      <c r="A22" s="216"/>
      <c r="B22" s="214"/>
      <c r="C22" s="146" t="s">
        <v>17</v>
      </c>
      <c r="D22" s="116" t="s">
        <v>19</v>
      </c>
      <c r="E22" s="86" t="s">
        <v>60</v>
      </c>
      <c r="F22" s="148" t="s">
        <v>26</v>
      </c>
      <c r="G22" s="55">
        <v>0</v>
      </c>
      <c r="H22" s="144">
        <v>173.48</v>
      </c>
      <c r="I22" s="178">
        <v>173.48</v>
      </c>
      <c r="J22" s="198">
        <v>0</v>
      </c>
    </row>
    <row r="23" spans="1:10" s="3" customFormat="1" ht="13.5" customHeight="1" thickBot="1">
      <c r="A23" s="216"/>
      <c r="B23" s="214"/>
      <c r="C23" s="147" t="s">
        <v>17</v>
      </c>
      <c r="D23" s="68" t="s">
        <v>7</v>
      </c>
      <c r="E23" s="80" t="s">
        <v>60</v>
      </c>
      <c r="F23" s="82" t="s">
        <v>26</v>
      </c>
      <c r="G23" s="69">
        <v>31</v>
      </c>
      <c r="H23" s="127"/>
      <c r="I23" s="179"/>
      <c r="J23" s="198">
        <v>30.1</v>
      </c>
    </row>
    <row r="24" spans="1:10" s="13" customFormat="1" ht="13.5" thickBot="1">
      <c r="A24" s="217"/>
      <c r="B24" s="211"/>
      <c r="C24" s="212"/>
      <c r="D24" s="212"/>
      <c r="E24" s="212"/>
      <c r="F24" s="213"/>
      <c r="G24" s="58">
        <f>SUM(G20:G23)</f>
        <v>7957.4</v>
      </c>
      <c r="H24" s="58">
        <f>SUM(H22:H22)</f>
        <v>173.48</v>
      </c>
      <c r="I24" s="176">
        <f>SUM(I22:I22)</f>
        <v>173.48</v>
      </c>
      <c r="J24" s="199">
        <v>7925.1</v>
      </c>
    </row>
    <row r="25" spans="1:10" s="3" customFormat="1" ht="57" customHeight="1" thickBot="1">
      <c r="A25" s="44" t="s">
        <v>14</v>
      </c>
      <c r="B25" s="45" t="s">
        <v>123</v>
      </c>
      <c r="C25" s="23"/>
      <c r="D25" s="23"/>
      <c r="E25" s="47" t="s">
        <v>63</v>
      </c>
      <c r="F25" s="26"/>
      <c r="G25" s="53">
        <f>G27+G29</f>
        <v>0</v>
      </c>
      <c r="H25" s="53">
        <v>100</v>
      </c>
      <c r="I25" s="180">
        <v>100</v>
      </c>
      <c r="J25" s="201">
        <v>0</v>
      </c>
    </row>
    <row r="26" spans="1:10" s="3" customFormat="1" ht="20.25" customHeight="1">
      <c r="A26" s="218" t="s">
        <v>32</v>
      </c>
      <c r="B26" s="210" t="s">
        <v>105</v>
      </c>
      <c r="C26" s="31" t="s">
        <v>17</v>
      </c>
      <c r="D26" s="31" t="s">
        <v>64</v>
      </c>
      <c r="E26" s="32" t="s">
        <v>65</v>
      </c>
      <c r="F26" s="33" t="s">
        <v>61</v>
      </c>
      <c r="G26" s="54">
        <v>0</v>
      </c>
      <c r="H26" s="54">
        <v>46.8</v>
      </c>
      <c r="I26" s="175">
        <v>46.8</v>
      </c>
      <c r="J26" s="201">
        <v>0</v>
      </c>
    </row>
    <row r="27" spans="1:10" s="13" customFormat="1" ht="21" customHeight="1" thickBot="1">
      <c r="A27" s="219"/>
      <c r="B27" s="211"/>
      <c r="C27" s="212"/>
      <c r="D27" s="212"/>
      <c r="E27" s="212"/>
      <c r="F27" s="213"/>
      <c r="G27" s="58">
        <f>SUM(G26:G26)</f>
        <v>0</v>
      </c>
      <c r="H27" s="58">
        <f>SUM(H26:H26)</f>
        <v>46.8</v>
      </c>
      <c r="I27" s="176">
        <f>SUM(I26:I26)</f>
        <v>46.8</v>
      </c>
      <c r="J27" s="201">
        <v>0</v>
      </c>
    </row>
    <row r="28" spans="1:10" s="3" customFormat="1" ht="15" customHeight="1">
      <c r="A28" s="215" t="s">
        <v>40</v>
      </c>
      <c r="B28" s="210" t="s">
        <v>106</v>
      </c>
      <c r="C28" s="31" t="s">
        <v>17</v>
      </c>
      <c r="D28" s="31" t="s">
        <v>64</v>
      </c>
      <c r="E28" s="32" t="s">
        <v>66</v>
      </c>
      <c r="F28" s="33" t="s">
        <v>61</v>
      </c>
      <c r="G28" s="54">
        <v>0</v>
      </c>
      <c r="H28" s="54">
        <v>1415.27</v>
      </c>
      <c r="I28" s="175">
        <v>1415.27</v>
      </c>
      <c r="J28" s="201">
        <v>0</v>
      </c>
    </row>
    <row r="29" spans="1:10" s="3" customFormat="1" ht="41.25" customHeight="1" thickBot="1">
      <c r="A29" s="217"/>
      <c r="B29" s="211"/>
      <c r="C29" s="212"/>
      <c r="D29" s="212"/>
      <c r="E29" s="212"/>
      <c r="F29" s="213"/>
      <c r="G29" s="58">
        <f>SUM(G28:G28)</f>
        <v>0</v>
      </c>
      <c r="H29" s="83">
        <f>SUM(H28:H28)</f>
        <v>1415.27</v>
      </c>
      <c r="I29" s="181">
        <f>SUM(I28:I28)</f>
        <v>1415.27</v>
      </c>
      <c r="J29" s="201">
        <v>0</v>
      </c>
    </row>
    <row r="30" spans="1:10" s="3" customFormat="1" ht="12.75" customHeight="1" hidden="1" thickBot="1">
      <c r="A30" s="204" t="s">
        <v>3</v>
      </c>
      <c r="B30" s="207" t="s">
        <v>121</v>
      </c>
      <c r="C30" s="149" t="s">
        <v>15</v>
      </c>
      <c r="D30" s="62" t="s">
        <v>30</v>
      </c>
      <c r="E30" s="63" t="s">
        <v>46</v>
      </c>
      <c r="F30" s="64" t="s">
        <v>27</v>
      </c>
      <c r="G30" s="67"/>
      <c r="H30" s="67"/>
      <c r="I30" s="182"/>
      <c r="J30" s="198"/>
    </row>
    <row r="31" spans="1:10" s="3" customFormat="1" ht="22.5" customHeight="1">
      <c r="A31" s="205"/>
      <c r="B31" s="208"/>
      <c r="C31" s="87"/>
      <c r="D31" s="31"/>
      <c r="E31" s="122" t="s">
        <v>67</v>
      </c>
      <c r="F31" s="33"/>
      <c r="G31" s="131">
        <f>G36+G38+G40+G43+G46</f>
        <v>1672.6</v>
      </c>
      <c r="H31" s="54">
        <v>173.2</v>
      </c>
      <c r="I31" s="175">
        <v>173.2</v>
      </c>
      <c r="J31" s="199">
        <f>J36+J38+J43+J46</f>
        <v>1282.1</v>
      </c>
    </row>
    <row r="32" spans="1:10" s="13" customFormat="1" ht="25.5" customHeight="1" thickBot="1">
      <c r="A32" s="206"/>
      <c r="B32" s="209"/>
      <c r="C32" s="221"/>
      <c r="D32" s="221"/>
      <c r="E32" s="221"/>
      <c r="F32" s="222"/>
      <c r="G32" s="57"/>
      <c r="H32" s="57">
        <f>SUM(H30:H31)</f>
        <v>173.2</v>
      </c>
      <c r="I32" s="183">
        <f>SUM(I30:I31)</f>
        <v>173.2</v>
      </c>
      <c r="J32" s="198"/>
    </row>
    <row r="33" spans="1:10" s="3" customFormat="1" ht="13.5" customHeight="1" thickBot="1">
      <c r="A33" s="215" t="s">
        <v>69</v>
      </c>
      <c r="B33" s="210" t="s">
        <v>107</v>
      </c>
      <c r="C33" s="150">
        <v>901</v>
      </c>
      <c r="D33" s="52" t="s">
        <v>53</v>
      </c>
      <c r="E33" s="51" t="s">
        <v>68</v>
      </c>
      <c r="F33" s="51">
        <v>244</v>
      </c>
      <c r="G33" s="66">
        <v>1492.6</v>
      </c>
      <c r="H33" s="54">
        <v>4968.76</v>
      </c>
      <c r="I33" s="175">
        <v>4968.76</v>
      </c>
      <c r="J33" s="198">
        <v>1161.2</v>
      </c>
    </row>
    <row r="34" spans="1:10" s="3" customFormat="1" ht="0.75" customHeight="1" hidden="1">
      <c r="A34" s="216"/>
      <c r="B34" s="214"/>
      <c r="C34" s="142">
        <v>902</v>
      </c>
      <c r="D34" s="50" t="s">
        <v>29</v>
      </c>
      <c r="E34" s="49" t="s">
        <v>47</v>
      </c>
      <c r="F34" s="60">
        <v>412</v>
      </c>
      <c r="G34" s="56"/>
      <c r="H34" s="56"/>
      <c r="I34" s="184"/>
      <c r="J34" s="198"/>
    </row>
    <row r="35" spans="1:10" s="3" customFormat="1" ht="15.75" customHeight="1" hidden="1" thickBot="1">
      <c r="A35" s="220"/>
      <c r="B35" s="214"/>
      <c r="C35" s="151">
        <v>903</v>
      </c>
      <c r="D35" s="85" t="s">
        <v>30</v>
      </c>
      <c r="E35" s="84" t="s">
        <v>47</v>
      </c>
      <c r="F35" s="84">
        <v>610</v>
      </c>
      <c r="G35" s="69">
        <v>0</v>
      </c>
      <c r="H35" s="69">
        <v>100</v>
      </c>
      <c r="I35" s="178">
        <v>100</v>
      </c>
      <c r="J35" s="198"/>
    </row>
    <row r="36" spans="1:10" s="3" customFormat="1" ht="52.5" customHeight="1" thickBot="1">
      <c r="A36" s="216"/>
      <c r="B36" s="214"/>
      <c r="C36" s="223"/>
      <c r="D36" s="223"/>
      <c r="E36" s="223"/>
      <c r="F36" s="224"/>
      <c r="G36" s="57">
        <f>SUM(G33:G35)</f>
        <v>1492.6</v>
      </c>
      <c r="H36" s="57">
        <f>SUM(H33:H35)</f>
        <v>5068.76</v>
      </c>
      <c r="I36" s="183">
        <f>SUM(I33:I35)</f>
        <v>5068.76</v>
      </c>
      <c r="J36" s="199">
        <v>1161.2</v>
      </c>
    </row>
    <row r="37" spans="1:10" s="3" customFormat="1" ht="12" customHeight="1">
      <c r="A37" s="216" t="s">
        <v>33</v>
      </c>
      <c r="B37" s="214" t="s">
        <v>108</v>
      </c>
      <c r="C37" s="171" t="s">
        <v>17</v>
      </c>
      <c r="D37" s="172" t="s">
        <v>53</v>
      </c>
      <c r="E37" s="173" t="s">
        <v>70</v>
      </c>
      <c r="F37" s="172" t="s">
        <v>61</v>
      </c>
      <c r="G37" s="56">
        <v>58</v>
      </c>
      <c r="H37" s="54">
        <v>348.72</v>
      </c>
      <c r="I37" s="175">
        <v>348.72</v>
      </c>
      <c r="J37" s="201">
        <v>0</v>
      </c>
    </row>
    <row r="38" spans="1:10" s="3" customFormat="1" ht="37.5" customHeight="1" thickBot="1">
      <c r="A38" s="217"/>
      <c r="B38" s="233"/>
      <c r="C38" s="212"/>
      <c r="D38" s="212"/>
      <c r="E38" s="212"/>
      <c r="F38" s="213"/>
      <c r="G38" s="58">
        <f>G37</f>
        <v>58</v>
      </c>
      <c r="H38" s="58" t="e">
        <f>H37+#REF!+#REF!+#REF!+#REF!</f>
        <v>#REF!</v>
      </c>
      <c r="I38" s="176" t="e">
        <f>I37+#REF!+#REF!+#REF!+#REF!</f>
        <v>#REF!</v>
      </c>
      <c r="J38" s="202">
        <v>0</v>
      </c>
    </row>
    <row r="39" spans="1:10" s="13" customFormat="1" ht="54" customHeight="1" thickBot="1">
      <c r="A39" s="40" t="s">
        <v>34</v>
      </c>
      <c r="B39" s="25" t="s">
        <v>109</v>
      </c>
      <c r="C39" s="23" t="s">
        <v>17</v>
      </c>
      <c r="D39" s="23" t="s">
        <v>6</v>
      </c>
      <c r="E39" s="24" t="s">
        <v>71</v>
      </c>
      <c r="F39" s="26" t="s">
        <v>61</v>
      </c>
      <c r="G39" s="66">
        <v>0</v>
      </c>
      <c r="H39" s="53" t="e">
        <f>H46+H43+#REF!+#REF!</f>
        <v>#REF!</v>
      </c>
      <c r="I39" s="180" t="e">
        <f>I46+I43+#REF!+#REF!</f>
        <v>#REF!</v>
      </c>
      <c r="J39" s="201">
        <v>0</v>
      </c>
    </row>
    <row r="40" spans="1:10" s="13" customFormat="1" ht="16.5" customHeight="1" thickBot="1">
      <c r="A40" s="119"/>
      <c r="B40" s="120"/>
      <c r="C40" s="62"/>
      <c r="D40" s="62"/>
      <c r="E40" s="63"/>
      <c r="F40" s="130"/>
      <c r="G40" s="59">
        <f>G39</f>
        <v>0</v>
      </c>
      <c r="H40" s="59"/>
      <c r="I40" s="185"/>
      <c r="J40" s="201">
        <v>0</v>
      </c>
    </row>
    <row r="41" spans="1:10" s="3" customFormat="1" ht="12.75" customHeight="1" thickBot="1">
      <c r="A41" s="215" t="s">
        <v>35</v>
      </c>
      <c r="B41" s="210" t="s">
        <v>110</v>
      </c>
      <c r="C41" s="152">
        <v>901</v>
      </c>
      <c r="D41" s="92" t="s">
        <v>72</v>
      </c>
      <c r="E41" s="91" t="s">
        <v>73</v>
      </c>
      <c r="F41" s="91">
        <v>244</v>
      </c>
      <c r="G41" s="67">
        <v>39</v>
      </c>
      <c r="H41" s="67"/>
      <c r="I41" s="182"/>
      <c r="J41" s="198">
        <v>38.6</v>
      </c>
    </row>
    <row r="42" spans="1:10" s="3" customFormat="1" ht="12.75" customHeight="1" thickBot="1">
      <c r="A42" s="220"/>
      <c r="B42" s="214"/>
      <c r="C42" s="153"/>
      <c r="D42" s="72"/>
      <c r="E42" s="90"/>
      <c r="F42" s="90"/>
      <c r="G42" s="66"/>
      <c r="H42" s="66">
        <v>16679.1</v>
      </c>
      <c r="I42" s="186">
        <v>16679.1</v>
      </c>
      <c r="J42" s="198"/>
    </row>
    <row r="43" spans="1:10" s="3" customFormat="1" ht="16.5" customHeight="1" thickBot="1">
      <c r="A43" s="217"/>
      <c r="B43" s="211"/>
      <c r="C43" s="212"/>
      <c r="D43" s="212"/>
      <c r="E43" s="212"/>
      <c r="F43" s="213"/>
      <c r="G43" s="58">
        <f>SUM(G41:G42)</f>
        <v>39</v>
      </c>
      <c r="H43" s="58">
        <f>SUM(H41:H42)</f>
        <v>16679.1</v>
      </c>
      <c r="I43" s="176">
        <f>SUM(I41:I42)</f>
        <v>16679.1</v>
      </c>
      <c r="J43" s="199">
        <v>38.6</v>
      </c>
    </row>
    <row r="44" spans="1:10" s="3" customFormat="1" ht="13.5" hidden="1" thickBot="1">
      <c r="A44" s="215" t="s">
        <v>36</v>
      </c>
      <c r="B44" s="210" t="s">
        <v>124</v>
      </c>
      <c r="C44" s="154">
        <v>905</v>
      </c>
      <c r="D44" s="94" t="s">
        <v>30</v>
      </c>
      <c r="E44" s="93" t="s">
        <v>48</v>
      </c>
      <c r="F44" s="93">
        <v>610</v>
      </c>
      <c r="G44" s="75"/>
      <c r="H44" s="75"/>
      <c r="I44" s="187"/>
      <c r="J44" s="198"/>
    </row>
    <row r="45" spans="1:10" s="3" customFormat="1" ht="15" customHeight="1" thickBot="1">
      <c r="A45" s="220"/>
      <c r="B45" s="214"/>
      <c r="C45" s="153">
        <v>901</v>
      </c>
      <c r="D45" s="72" t="s">
        <v>72</v>
      </c>
      <c r="E45" s="90" t="s">
        <v>74</v>
      </c>
      <c r="F45" s="90">
        <v>244</v>
      </c>
      <c r="G45" s="66">
        <v>83</v>
      </c>
      <c r="H45" s="66">
        <v>29967.8</v>
      </c>
      <c r="I45" s="186">
        <v>29967.8</v>
      </c>
      <c r="J45" s="198">
        <v>82.3</v>
      </c>
    </row>
    <row r="46" spans="1:10" s="3" customFormat="1" ht="24.75" customHeight="1" thickBot="1">
      <c r="A46" s="217"/>
      <c r="B46" s="211"/>
      <c r="C46" s="212"/>
      <c r="D46" s="212"/>
      <c r="E46" s="212"/>
      <c r="F46" s="213"/>
      <c r="G46" s="58">
        <f>SUM(G44:G45)</f>
        <v>83</v>
      </c>
      <c r="H46" s="58">
        <f>SUM(H44:H45)</f>
        <v>29967.8</v>
      </c>
      <c r="I46" s="176">
        <f>SUM(I44:I45)</f>
        <v>29967.8</v>
      </c>
      <c r="J46" s="199">
        <v>82.3</v>
      </c>
    </row>
    <row r="47" spans="1:10" s="13" customFormat="1" ht="40.5" customHeight="1" thickBot="1">
      <c r="A47" s="44" t="s">
        <v>5</v>
      </c>
      <c r="B47" s="45" t="s">
        <v>111</v>
      </c>
      <c r="C47" s="46" t="s">
        <v>20</v>
      </c>
      <c r="D47" s="46" t="s">
        <v>20</v>
      </c>
      <c r="E47" s="47" t="s">
        <v>75</v>
      </c>
      <c r="F47" s="48" t="s">
        <v>20</v>
      </c>
      <c r="G47" s="53">
        <f>G48</f>
        <v>0</v>
      </c>
      <c r="H47" s="100" t="e">
        <f>H48+#REF!+#REF!+#REF!+H49+H55+H56+H57</f>
        <v>#REF!</v>
      </c>
      <c r="I47" s="188" t="e">
        <f>I48+#REF!+#REF!+#REF!+I49+I55+I56+I57</f>
        <v>#REF!</v>
      </c>
      <c r="J47" s="202">
        <v>0</v>
      </c>
    </row>
    <row r="48" spans="1:10" s="3" customFormat="1" ht="39" thickBot="1">
      <c r="A48" s="40" t="s">
        <v>37</v>
      </c>
      <c r="B48" s="25" t="s">
        <v>112</v>
      </c>
      <c r="C48" s="23" t="s">
        <v>17</v>
      </c>
      <c r="D48" s="23" t="s">
        <v>9</v>
      </c>
      <c r="E48" s="24" t="s">
        <v>76</v>
      </c>
      <c r="F48" s="26" t="s">
        <v>61</v>
      </c>
      <c r="G48" s="66">
        <v>0</v>
      </c>
      <c r="H48" s="101">
        <v>33</v>
      </c>
      <c r="I48" s="189">
        <v>33</v>
      </c>
      <c r="J48" s="201">
        <v>0</v>
      </c>
    </row>
    <row r="49" spans="1:10" s="3" customFormat="1" ht="40.5" customHeight="1" thickBot="1">
      <c r="A49" s="44" t="s">
        <v>11</v>
      </c>
      <c r="B49" s="45" t="s">
        <v>113</v>
      </c>
      <c r="C49" s="23"/>
      <c r="D49" s="23"/>
      <c r="E49" s="47" t="s">
        <v>77</v>
      </c>
      <c r="F49" s="26"/>
      <c r="G49" s="53">
        <f>G55</f>
        <v>0</v>
      </c>
      <c r="H49" s="101">
        <v>10</v>
      </c>
      <c r="I49" s="189">
        <v>10</v>
      </c>
      <c r="J49" s="201">
        <v>0</v>
      </c>
    </row>
    <row r="50" spans="1:10" s="3" customFormat="1" ht="29.25" customHeight="1" hidden="1" thickBot="1">
      <c r="A50" s="40" t="s">
        <v>36</v>
      </c>
      <c r="B50" s="25" t="s">
        <v>43</v>
      </c>
      <c r="C50" s="62" t="s">
        <v>16</v>
      </c>
      <c r="D50" s="62" t="s">
        <v>10</v>
      </c>
      <c r="E50" s="63" t="s">
        <v>49</v>
      </c>
      <c r="F50" s="64" t="s">
        <v>25</v>
      </c>
      <c r="G50" s="59">
        <v>0</v>
      </c>
      <c r="H50" s="59">
        <v>0</v>
      </c>
      <c r="I50" s="185">
        <v>0</v>
      </c>
      <c r="J50" s="198"/>
    </row>
    <row r="51" spans="1:10" s="3" customFormat="1" ht="15.75" customHeight="1">
      <c r="A51" s="215" t="s">
        <v>38</v>
      </c>
      <c r="B51" s="210" t="s">
        <v>114</v>
      </c>
      <c r="C51" s="31" t="s">
        <v>17</v>
      </c>
      <c r="D51" s="31" t="s">
        <v>90</v>
      </c>
      <c r="E51" s="32" t="s">
        <v>78</v>
      </c>
      <c r="F51" s="33" t="s">
        <v>61</v>
      </c>
      <c r="G51" s="54">
        <v>0</v>
      </c>
      <c r="H51" s="54">
        <v>140</v>
      </c>
      <c r="I51" s="175">
        <v>140</v>
      </c>
      <c r="J51" s="201">
        <v>0</v>
      </c>
    </row>
    <row r="52" spans="1:10" s="3" customFormat="1" ht="18.75" customHeight="1" hidden="1">
      <c r="A52" s="216"/>
      <c r="B52" s="214"/>
      <c r="C52" s="10" t="s">
        <v>15</v>
      </c>
      <c r="D52" s="10" t="s">
        <v>4</v>
      </c>
      <c r="E52" s="9" t="s">
        <v>50</v>
      </c>
      <c r="F52" s="33" t="s">
        <v>27</v>
      </c>
      <c r="G52" s="56"/>
      <c r="H52" s="56"/>
      <c r="I52" s="184"/>
      <c r="J52" s="198"/>
    </row>
    <row r="53" spans="1:10" s="3" customFormat="1" ht="18.75" customHeight="1">
      <c r="A53" s="216"/>
      <c r="B53" s="214"/>
      <c r="C53" s="10"/>
      <c r="D53" s="10"/>
      <c r="E53" s="9"/>
      <c r="F53" s="27"/>
      <c r="G53" s="55"/>
      <c r="H53" s="99">
        <v>1032</v>
      </c>
      <c r="I53" s="190">
        <v>1032</v>
      </c>
      <c r="J53" s="198"/>
    </row>
    <row r="54" spans="1:10" s="3" customFormat="1" ht="15.75" customHeight="1" thickBot="1">
      <c r="A54" s="216"/>
      <c r="B54" s="214"/>
      <c r="C54" s="68"/>
      <c r="D54" s="68"/>
      <c r="E54" s="80"/>
      <c r="F54" s="61"/>
      <c r="G54" s="76"/>
      <c r="H54" s="76">
        <v>76</v>
      </c>
      <c r="I54" s="179">
        <v>76</v>
      </c>
      <c r="J54" s="198"/>
    </row>
    <row r="55" spans="1:10" s="3" customFormat="1" ht="26.25" customHeight="1" thickBot="1">
      <c r="A55" s="217"/>
      <c r="B55" s="211"/>
      <c r="C55" s="238"/>
      <c r="D55" s="238"/>
      <c r="E55" s="238"/>
      <c r="F55" s="239"/>
      <c r="G55" s="58">
        <f>SUM(G51:G54)</f>
        <v>0</v>
      </c>
      <c r="H55" s="103">
        <f>SUM(H51:H54)</f>
        <v>1248</v>
      </c>
      <c r="I55" s="191">
        <f>SUM(I51:I54)</f>
        <v>1248</v>
      </c>
      <c r="J55" s="201">
        <v>0</v>
      </c>
    </row>
    <row r="56" spans="1:10" s="3" customFormat="1" ht="43.5" customHeight="1" thickBot="1">
      <c r="A56" s="121" t="s">
        <v>12</v>
      </c>
      <c r="B56" s="45" t="s">
        <v>115</v>
      </c>
      <c r="C56" s="23"/>
      <c r="D56" s="23"/>
      <c r="E56" s="47" t="s">
        <v>79</v>
      </c>
      <c r="F56" s="26"/>
      <c r="G56" s="53">
        <f>G57+G59</f>
        <v>357.4</v>
      </c>
      <c r="H56" s="101">
        <v>300</v>
      </c>
      <c r="I56" s="189">
        <v>300</v>
      </c>
      <c r="J56" s="202">
        <f>J58+J60</f>
        <v>357.4</v>
      </c>
    </row>
    <row r="57" spans="1:10" s="3" customFormat="1" ht="48" customHeight="1" thickBot="1">
      <c r="A57" s="140" t="s">
        <v>39</v>
      </c>
      <c r="B57" s="74" t="s">
        <v>116</v>
      </c>
      <c r="C57" s="23" t="s">
        <v>17</v>
      </c>
      <c r="D57" s="23" t="s">
        <v>90</v>
      </c>
      <c r="E57" s="24" t="s">
        <v>80</v>
      </c>
      <c r="F57" s="26" t="s">
        <v>61</v>
      </c>
      <c r="G57" s="66">
        <v>99</v>
      </c>
      <c r="H57" s="101">
        <v>5</v>
      </c>
      <c r="I57" s="189">
        <v>5</v>
      </c>
      <c r="J57" s="201">
        <v>99</v>
      </c>
    </row>
    <row r="58" spans="1:10" s="3" customFormat="1" ht="15" customHeight="1" thickBot="1">
      <c r="A58" s="141"/>
      <c r="B58" s="74"/>
      <c r="C58" s="23"/>
      <c r="D58" s="23"/>
      <c r="E58" s="24"/>
      <c r="F58" s="26"/>
      <c r="G58" s="53">
        <f>G57</f>
        <v>99</v>
      </c>
      <c r="H58" s="101"/>
      <c r="I58" s="189"/>
      <c r="J58" s="202">
        <v>99</v>
      </c>
    </row>
    <row r="59" spans="1:10" s="3" customFormat="1" ht="48" customHeight="1" thickBot="1">
      <c r="A59" s="73" t="s">
        <v>95</v>
      </c>
      <c r="B59" s="25" t="s">
        <v>117</v>
      </c>
      <c r="C59" s="23" t="s">
        <v>17</v>
      </c>
      <c r="D59" s="23" t="s">
        <v>89</v>
      </c>
      <c r="E59" s="24" t="s">
        <v>97</v>
      </c>
      <c r="F59" s="26" t="s">
        <v>61</v>
      </c>
      <c r="G59" s="66">
        <v>258.4</v>
      </c>
      <c r="H59" s="101"/>
      <c r="I59" s="189"/>
      <c r="J59" s="198">
        <v>258.4</v>
      </c>
    </row>
    <row r="60" spans="1:10" s="3" customFormat="1" ht="21" customHeight="1" thickBot="1">
      <c r="A60" s="73"/>
      <c r="B60" s="25"/>
      <c r="C60" s="23"/>
      <c r="D60" s="23"/>
      <c r="E60" s="24"/>
      <c r="F60" s="26"/>
      <c r="G60" s="53">
        <f>G59</f>
        <v>258.4</v>
      </c>
      <c r="H60" s="101"/>
      <c r="I60" s="189"/>
      <c r="J60" s="199">
        <v>258.4</v>
      </c>
    </row>
    <row r="61" spans="1:10" s="13" customFormat="1" ht="41.25" customHeight="1" thickBot="1">
      <c r="A61" s="44" t="s">
        <v>13</v>
      </c>
      <c r="B61" s="45" t="s">
        <v>118</v>
      </c>
      <c r="C61" s="46" t="s">
        <v>20</v>
      </c>
      <c r="D61" s="46" t="s">
        <v>20</v>
      </c>
      <c r="E61" s="47" t="s">
        <v>81</v>
      </c>
      <c r="F61" s="48" t="s">
        <v>20</v>
      </c>
      <c r="G61" s="53">
        <f>G64+G67+G76</f>
        <v>5597.7</v>
      </c>
      <c r="H61" s="101" t="e">
        <f>H64+#REF!+#REF!+#REF!+H66+#REF!+H68+#REF!+#REF!+#REF!+#REF!+#REF!+#REF!+#REF!+#REF!</f>
        <v>#REF!</v>
      </c>
      <c r="I61" s="189" t="e">
        <f>I64+#REF!+#REF!+#REF!+I66+#REF!+I68+#REF!+#REF!+#REF!+#REF!+#REF!+#REF!+#REF!+#REF!</f>
        <v>#REF!</v>
      </c>
      <c r="J61" s="199">
        <f>J64+J67+J76</f>
        <v>5570.2</v>
      </c>
    </row>
    <row r="62" spans="1:10" s="13" customFormat="1" ht="15.75" customHeight="1" thickBot="1">
      <c r="A62" s="215" t="s">
        <v>88</v>
      </c>
      <c r="B62" s="251" t="s">
        <v>119</v>
      </c>
      <c r="C62" s="149" t="s">
        <v>17</v>
      </c>
      <c r="D62" s="62" t="s">
        <v>93</v>
      </c>
      <c r="E62" s="63" t="s">
        <v>82</v>
      </c>
      <c r="F62" s="64" t="s">
        <v>62</v>
      </c>
      <c r="G62" s="67">
        <v>130</v>
      </c>
      <c r="H62" s="67">
        <v>0</v>
      </c>
      <c r="I62" s="182">
        <v>0</v>
      </c>
      <c r="J62" s="198">
        <v>129.3</v>
      </c>
    </row>
    <row r="63" spans="1:10" s="13" customFormat="1" ht="12.75" customHeight="1" thickBot="1">
      <c r="A63" s="249"/>
      <c r="B63" s="252"/>
      <c r="C63" s="87" t="s">
        <v>17</v>
      </c>
      <c r="D63" s="31" t="s">
        <v>92</v>
      </c>
      <c r="E63" s="32" t="s">
        <v>82</v>
      </c>
      <c r="F63" s="33" t="s">
        <v>61</v>
      </c>
      <c r="G63" s="54">
        <v>5</v>
      </c>
      <c r="H63" s="102">
        <v>5</v>
      </c>
      <c r="I63" s="192">
        <v>5</v>
      </c>
      <c r="J63" s="201">
        <v>0</v>
      </c>
    </row>
    <row r="64" spans="1:10" s="3" customFormat="1" ht="30" customHeight="1" thickBot="1">
      <c r="A64" s="250"/>
      <c r="B64" s="253"/>
      <c r="C64" s="223"/>
      <c r="D64" s="223"/>
      <c r="E64" s="223"/>
      <c r="F64" s="224"/>
      <c r="G64" s="57">
        <f>G63+G62</f>
        <v>135</v>
      </c>
      <c r="H64" s="104" t="e">
        <f>H62+H63+#REF!+#REF!</f>
        <v>#REF!</v>
      </c>
      <c r="I64" s="193" t="e">
        <f>I62+I63+#REF!+#REF!</f>
        <v>#REF!</v>
      </c>
      <c r="J64" s="199">
        <f>J62+J63</f>
        <v>129.3</v>
      </c>
    </row>
    <row r="65" spans="1:10" s="3" customFormat="1" ht="49.5" customHeight="1">
      <c r="A65" s="215" t="s">
        <v>87</v>
      </c>
      <c r="B65" s="210" t="s">
        <v>120</v>
      </c>
      <c r="C65" s="133" t="s">
        <v>17</v>
      </c>
      <c r="D65" s="31" t="s">
        <v>91</v>
      </c>
      <c r="E65" s="32" t="s">
        <v>94</v>
      </c>
      <c r="F65" s="33" t="s">
        <v>61</v>
      </c>
      <c r="G65" s="54">
        <v>5</v>
      </c>
      <c r="H65" s="128">
        <v>0</v>
      </c>
      <c r="I65" s="184">
        <v>0</v>
      </c>
      <c r="J65" s="201">
        <v>0</v>
      </c>
    </row>
    <row r="66" spans="1:10" s="3" customFormat="1" ht="55.5" customHeight="1" thickBot="1">
      <c r="A66" s="216"/>
      <c r="B66" s="214"/>
      <c r="C66" s="137">
        <v>901</v>
      </c>
      <c r="D66" s="138" t="s">
        <v>84</v>
      </c>
      <c r="E66" s="139" t="s">
        <v>94</v>
      </c>
      <c r="F66" s="155">
        <v>244</v>
      </c>
      <c r="G66" s="156">
        <v>295</v>
      </c>
      <c r="H66" s="132" t="e">
        <f>#REF!+H65</f>
        <v>#REF!</v>
      </c>
      <c r="I66" s="194" t="e">
        <f>#REF!+I65</f>
        <v>#REF!</v>
      </c>
      <c r="J66" s="198">
        <v>282.9</v>
      </c>
    </row>
    <row r="67" spans="1:10" s="3" customFormat="1" ht="31.5" customHeight="1" thickBot="1">
      <c r="A67" s="217"/>
      <c r="B67" s="211"/>
      <c r="C67" s="230"/>
      <c r="D67" s="231"/>
      <c r="E67" s="231"/>
      <c r="F67" s="232"/>
      <c r="G67" s="168">
        <f>G65+G66</f>
        <v>300</v>
      </c>
      <c r="H67" s="134"/>
      <c r="I67" s="195"/>
      <c r="J67" s="199">
        <f>J65+J66</f>
        <v>282.9</v>
      </c>
    </row>
    <row r="68" spans="1:10" s="3" customFormat="1" ht="47.25" customHeight="1" thickBot="1">
      <c r="A68" s="215" t="s">
        <v>96</v>
      </c>
      <c r="B68" s="210" t="s">
        <v>85</v>
      </c>
      <c r="C68" s="159">
        <v>901</v>
      </c>
      <c r="D68" s="31" t="s">
        <v>86</v>
      </c>
      <c r="E68" s="51" t="s">
        <v>98</v>
      </c>
      <c r="F68" s="88">
        <v>111</v>
      </c>
      <c r="G68" s="54">
        <v>3550</v>
      </c>
      <c r="H68" s="167">
        <v>0</v>
      </c>
      <c r="I68" s="196">
        <v>0</v>
      </c>
      <c r="J68" s="198">
        <v>3549.1</v>
      </c>
    </row>
    <row r="69" spans="1:10" s="3" customFormat="1" ht="18.75" customHeight="1" thickBot="1">
      <c r="A69" s="216"/>
      <c r="B69" s="214"/>
      <c r="C69" s="160">
        <v>901</v>
      </c>
      <c r="D69" s="49" t="s">
        <v>86</v>
      </c>
      <c r="E69" s="129" t="s">
        <v>98</v>
      </c>
      <c r="F69" s="89">
        <v>119</v>
      </c>
      <c r="G69" s="55">
        <v>1187.4</v>
      </c>
      <c r="H69" s="105">
        <f>H68</f>
        <v>0</v>
      </c>
      <c r="I69" s="197">
        <f>I68</f>
        <v>0</v>
      </c>
      <c r="J69" s="198">
        <v>1187.1</v>
      </c>
    </row>
    <row r="70" spans="1:10" s="3" customFormat="1" ht="21" customHeight="1" thickBot="1">
      <c r="A70" s="216"/>
      <c r="B70" s="214"/>
      <c r="C70" s="160">
        <v>901</v>
      </c>
      <c r="D70" s="49" t="s">
        <v>86</v>
      </c>
      <c r="E70" s="157" t="s">
        <v>98</v>
      </c>
      <c r="F70" s="89">
        <v>244</v>
      </c>
      <c r="G70" s="55">
        <v>22.2</v>
      </c>
      <c r="H70" s="105"/>
      <c r="I70" s="195"/>
      <c r="J70" s="198">
        <v>20.8</v>
      </c>
    </row>
    <row r="71" spans="1:10" s="3" customFormat="1" ht="18" customHeight="1" thickBot="1">
      <c r="A71" s="216"/>
      <c r="B71" s="214"/>
      <c r="C71" s="161">
        <v>901</v>
      </c>
      <c r="D71" s="136" t="s">
        <v>86</v>
      </c>
      <c r="E71" s="158" t="s">
        <v>98</v>
      </c>
      <c r="F71" s="165">
        <v>244</v>
      </c>
      <c r="G71" s="55">
        <v>339</v>
      </c>
      <c r="H71" s="127">
        <v>25</v>
      </c>
      <c r="I71" s="179">
        <v>15</v>
      </c>
      <c r="J71" s="198">
        <v>337.9</v>
      </c>
    </row>
    <row r="72" spans="1:10" s="3" customFormat="1" ht="17.25" customHeight="1" thickBot="1">
      <c r="A72" s="216"/>
      <c r="B72" s="214"/>
      <c r="C72" s="161">
        <v>901</v>
      </c>
      <c r="D72" s="136" t="s">
        <v>86</v>
      </c>
      <c r="E72" s="135" t="s">
        <v>98</v>
      </c>
      <c r="F72" s="165">
        <v>244</v>
      </c>
      <c r="G72" s="55">
        <v>0</v>
      </c>
      <c r="H72" s="117">
        <f>H71</f>
        <v>25</v>
      </c>
      <c r="I72" s="176">
        <f>I71</f>
        <v>15</v>
      </c>
      <c r="J72" s="201">
        <v>0</v>
      </c>
    </row>
    <row r="73" spans="1:10" s="3" customFormat="1" ht="11.25" customHeight="1" thickBot="1">
      <c r="A73" s="216"/>
      <c r="B73" s="214"/>
      <c r="C73" s="161">
        <v>901</v>
      </c>
      <c r="D73" s="136" t="s">
        <v>86</v>
      </c>
      <c r="E73" s="135" t="s">
        <v>98</v>
      </c>
      <c r="F73" s="165">
        <v>244</v>
      </c>
      <c r="G73" s="55">
        <v>36</v>
      </c>
      <c r="H73" s="117"/>
      <c r="I73" s="176"/>
      <c r="J73" s="198">
        <v>36</v>
      </c>
    </row>
    <row r="74" spans="1:10" s="3" customFormat="1" ht="17.25" customHeight="1" thickBot="1">
      <c r="A74" s="216"/>
      <c r="B74" s="214"/>
      <c r="C74" s="161">
        <v>901</v>
      </c>
      <c r="D74" s="136" t="s">
        <v>86</v>
      </c>
      <c r="E74" s="135" t="s">
        <v>98</v>
      </c>
      <c r="F74" s="165">
        <v>244</v>
      </c>
      <c r="G74" s="55">
        <v>1.6</v>
      </c>
      <c r="H74" s="117"/>
      <c r="I74" s="176"/>
      <c r="J74" s="198">
        <v>0.7</v>
      </c>
    </row>
    <row r="75" spans="1:10" s="3" customFormat="1" ht="16.5" customHeight="1" thickBot="1">
      <c r="A75" s="217"/>
      <c r="B75" s="211"/>
      <c r="C75" s="162">
        <v>901</v>
      </c>
      <c r="D75" s="163" t="s">
        <v>86</v>
      </c>
      <c r="E75" s="164" t="s">
        <v>98</v>
      </c>
      <c r="F75" s="166">
        <v>244</v>
      </c>
      <c r="G75" s="69">
        <v>26.5</v>
      </c>
      <c r="H75" s="117"/>
      <c r="I75" s="176"/>
      <c r="J75" s="198">
        <v>26.4</v>
      </c>
    </row>
    <row r="76" spans="1:11" s="3" customFormat="1" ht="25.5" customHeight="1" thickBot="1">
      <c r="A76" s="169"/>
      <c r="B76" s="170"/>
      <c r="C76" s="212"/>
      <c r="D76" s="212"/>
      <c r="E76" s="212"/>
      <c r="F76" s="213"/>
      <c r="G76" s="58">
        <f>G68+G69+G70+G71+G72+G73+G74+G75</f>
        <v>5162.7</v>
      </c>
      <c r="H76" s="58" t="e">
        <f>#REF!</f>
        <v>#REF!</v>
      </c>
      <c r="I76" s="176" t="e">
        <f>#REF!</f>
        <v>#REF!</v>
      </c>
      <c r="J76" s="58">
        <v>5158</v>
      </c>
      <c r="K76" s="123">
        <v>5158</v>
      </c>
    </row>
    <row r="77" spans="1:10" s="3" customFormat="1" ht="18" customHeight="1" thickBot="1">
      <c r="A77" s="235" t="s">
        <v>24</v>
      </c>
      <c r="B77" s="236"/>
      <c r="C77" s="236"/>
      <c r="D77" s="236"/>
      <c r="E77" s="236"/>
      <c r="F77" s="237"/>
      <c r="G77" s="53">
        <f>G61+G56+G49+G47+G31+G25+G17</f>
        <v>16954.1</v>
      </c>
      <c r="H77" s="53" t="e">
        <f>H17+H39+H47+H61+#REF!+#REF!+#REF!+#REF!+#REF!+#REF!+#REF!+#REF!+#REF!+#REF!+#REF!+#REF!</f>
        <v>#REF!</v>
      </c>
      <c r="I77" s="180" t="e">
        <f>I17+I39+I47+I61+#REF!+#REF!+#REF!+#REF!+#REF!+#REF!+#REF!+#REF!+#REF!+#REF!+#REF!+#REF!</f>
        <v>#REF!</v>
      </c>
      <c r="J77" s="203">
        <f>J17+J31+J56+J61</f>
        <v>16502.4</v>
      </c>
    </row>
    <row r="78" spans="1:9" ht="15" customHeight="1">
      <c r="A78" s="41"/>
      <c r="B78" s="42"/>
      <c r="C78" s="41"/>
      <c r="D78" s="41"/>
      <c r="E78" s="41"/>
      <c r="F78" s="7"/>
      <c r="G78" s="77"/>
      <c r="H78" s="77"/>
      <c r="I78" s="77"/>
    </row>
    <row r="79" spans="1:9" ht="12.75" customHeight="1" hidden="1">
      <c r="A79" s="41"/>
      <c r="B79" s="42"/>
      <c r="C79" s="41"/>
      <c r="D79" s="41"/>
      <c r="E79" s="43"/>
      <c r="F79" s="43"/>
      <c r="G79" s="43"/>
      <c r="H79" s="43"/>
      <c r="I79" s="43"/>
    </row>
    <row r="80" spans="3:9" ht="20.25" customHeight="1" hidden="1">
      <c r="C80" s="3"/>
      <c r="D80" s="6"/>
      <c r="E80" s="4"/>
      <c r="F80" s="4"/>
      <c r="G80" s="70"/>
      <c r="H80" s="70"/>
      <c r="I80" s="70"/>
    </row>
    <row r="81" spans="1:9" ht="35.25" customHeight="1">
      <c r="A81" s="225" t="s">
        <v>122</v>
      </c>
      <c r="B81" s="225"/>
      <c r="C81" s="36"/>
      <c r="D81" s="37"/>
      <c r="E81" s="38"/>
      <c r="F81" s="38" t="s">
        <v>83</v>
      </c>
      <c r="G81" s="97"/>
      <c r="H81" s="234" t="s">
        <v>18</v>
      </c>
      <c r="I81" s="234"/>
    </row>
    <row r="82" spans="1:9" ht="21.75" customHeight="1">
      <c r="A82" s="34"/>
      <c r="B82" s="35"/>
      <c r="C82" s="36"/>
      <c r="D82" s="118"/>
      <c r="E82" s="36"/>
      <c r="F82" s="36"/>
      <c r="G82" s="97"/>
      <c r="H82" s="97"/>
      <c r="I82" s="97"/>
    </row>
    <row r="83" spans="4:9" ht="12.75">
      <c r="D83" s="2"/>
      <c r="E83" s="3"/>
      <c r="F83" s="2"/>
      <c r="G83" s="71"/>
      <c r="H83" s="71" t="e">
        <f>H41+H62+#REF!+#REF!+#REF!+#REF!+#REF!+#REF!</f>
        <v>#REF!</v>
      </c>
      <c r="I83" s="71" t="e">
        <f>I41+I62+#REF!+#REF!+#REF!+#REF!+#REF!+#REF!</f>
        <v>#REF!</v>
      </c>
    </row>
    <row r="84" spans="7:9" ht="12.75">
      <c r="G84" s="95"/>
      <c r="H84" s="95" t="e">
        <f>H48+#REF!+#REF!+#REF!+H49+H51+H56+H57+H63+#REF!+#REF!+#REF!+#REF!+#REF!+#REF!+#REF!+#REF!+#REF!+#REF!+#REF!+#REF!+#REF!+#REF!+#REF!+#REF!+#REF!+#REF!+#REF!+#REF!+#REF!+#REF!+#REF!+#REF!+#REF!+#REF!+#REF!+#REF!+#REF!+#REF!+#REF!+#REF!+#REF!+#REF!+#REF!</f>
        <v>#REF!</v>
      </c>
      <c r="I84" s="95" t="e">
        <f>I48+#REF!+#REF!+#REF!+I49+I51+I56+I57+I63+#REF!+#REF!+#REF!+#REF!+#REF!+#REF!+#REF!+#REF!+#REF!+#REF!+#REF!+#REF!+#REF!+#REF!+#REF!+#REF!+#REF!+#REF!+#REF!+#REF!+#REF!+#REF!+#REF!+#REF!+#REF!+#REF!+#REF!+#REF!+#REF!+#REF!+#REF!+#REF!+#REF!+#REF!+#REF!</f>
        <v>#REF!</v>
      </c>
    </row>
    <row r="85" spans="5:9" ht="12.75">
      <c r="E85" s="70"/>
      <c r="G85" s="95"/>
      <c r="H85" s="95" t="e">
        <f>H17-#REF!+H53+#REF!+#REF!+#REF!+#REF!+#REF!+#REF!+#REF!+#REF!+#REF!+#REF!+#REF!+#REF!+#REF!+#REF!</f>
        <v>#REF!</v>
      </c>
      <c r="I85" s="95" t="e">
        <f>I17-#REF!+I53+#REF!+#REF!+#REF!+#REF!+#REF!+#REF!+#REF!+#REF!+#REF!+#REF!+#REF!+#REF!+#REF!+#REF!</f>
        <v>#REF!</v>
      </c>
    </row>
    <row r="86" spans="7:9" ht="12.75">
      <c r="G86" s="95"/>
      <c r="H86" s="95" t="e">
        <f>#REF!+H39-H41+H54+#REF!+#REF!+#REF!+#REF!+#REF!+#REF!</f>
        <v>#REF!</v>
      </c>
      <c r="I86" s="95" t="e">
        <f>#REF!+I39-I41+I54+#REF!+#REF!+#REF!+#REF!+#REF!+#REF!</f>
        <v>#REF!</v>
      </c>
    </row>
    <row r="87" spans="5:9" ht="12.75">
      <c r="E87" s="106"/>
      <c r="F87" s="13"/>
      <c r="G87" s="107"/>
      <c r="H87" s="107" t="e">
        <f>H83+H84+H85+H86</f>
        <v>#REF!</v>
      </c>
      <c r="I87" s="107" t="e">
        <f>I83+I84+I85+I86</f>
        <v>#REF!</v>
      </c>
    </row>
    <row r="88" spans="5:9" ht="12.75">
      <c r="E88" s="123"/>
      <c r="F88" s="123"/>
      <c r="G88" s="123"/>
      <c r="H88" s="109"/>
      <c r="I88" s="109">
        <v>4000</v>
      </c>
    </row>
    <row r="89" spans="5:9" ht="12.75">
      <c r="E89" s="123"/>
      <c r="F89" s="123"/>
      <c r="G89" s="123"/>
      <c r="H89" s="109"/>
      <c r="I89" s="109"/>
    </row>
    <row r="90" spans="5:9" ht="12.75">
      <c r="E90" s="123"/>
      <c r="F90" s="123"/>
      <c r="G90" s="123"/>
      <c r="H90" s="109"/>
      <c r="I90" s="109"/>
    </row>
    <row r="91" spans="5:9" ht="12.75">
      <c r="E91" s="123"/>
      <c r="F91" s="123"/>
      <c r="G91" s="123"/>
      <c r="H91" s="109">
        <v>5922.50437</v>
      </c>
      <c r="I91" s="109">
        <v>5922.50437</v>
      </c>
    </row>
    <row r="92" spans="5:9" ht="12.75">
      <c r="E92" s="124"/>
      <c r="F92" s="124"/>
      <c r="G92" s="124"/>
      <c r="H92" s="110">
        <f>H88+H89+H90+H91</f>
        <v>5922.50437</v>
      </c>
      <c r="I92" s="110">
        <f>I88+I89+I90+I91</f>
        <v>9922.504369999999</v>
      </c>
    </row>
    <row r="94" spans="8:9" ht="12.75">
      <c r="H94" s="1">
        <v>33254.5</v>
      </c>
      <c r="I94" s="1">
        <v>33247.2</v>
      </c>
    </row>
    <row r="95" spans="8:9" ht="12.75">
      <c r="H95" s="1">
        <v>469138</v>
      </c>
      <c r="I95" s="1">
        <v>469768</v>
      </c>
    </row>
    <row r="96" spans="8:9" ht="12.75">
      <c r="H96" s="1">
        <v>94.6</v>
      </c>
      <c r="I96" s="1">
        <v>94.6</v>
      </c>
    </row>
    <row r="97" spans="5:9" ht="12.75">
      <c r="E97" s="13"/>
      <c r="F97" s="13"/>
      <c r="G97" s="13"/>
      <c r="H97" s="13">
        <f>H94+H95+H96</f>
        <v>502487.1</v>
      </c>
      <c r="I97" s="13">
        <f>I94+I95+I96</f>
        <v>503109.8</v>
      </c>
    </row>
    <row r="99" spans="7:9" ht="12.75">
      <c r="G99" s="96"/>
      <c r="H99" s="96" t="e">
        <f>H83</f>
        <v>#REF!</v>
      </c>
      <c r="I99" s="96" t="e">
        <f>I83</f>
        <v>#REF!</v>
      </c>
    </row>
    <row r="100" spans="5:9" ht="12.75">
      <c r="E100" s="124"/>
      <c r="F100" s="124"/>
      <c r="G100" s="125"/>
      <c r="H100" s="108" t="e">
        <f aca="true" t="shared" si="0" ref="H100:I102">H84+H88+H94</f>
        <v>#REF!</v>
      </c>
      <c r="I100" s="108" t="e">
        <f t="shared" si="0"/>
        <v>#REF!</v>
      </c>
    </row>
    <row r="101" spans="7:9" ht="12.75">
      <c r="G101" s="96"/>
      <c r="H101" s="95" t="e">
        <f t="shared" si="0"/>
        <v>#REF!</v>
      </c>
      <c r="I101" s="95" t="e">
        <f t="shared" si="0"/>
        <v>#REF!</v>
      </c>
    </row>
    <row r="102" spans="5:9" ht="12.75">
      <c r="E102" s="123"/>
      <c r="F102" s="123"/>
      <c r="G102" s="126"/>
      <c r="H102" s="111" t="e">
        <f t="shared" si="0"/>
        <v>#REF!</v>
      </c>
      <c r="I102" s="111" t="e">
        <f t="shared" si="0"/>
        <v>#REF!</v>
      </c>
    </row>
    <row r="103" spans="8:9" ht="12.75">
      <c r="H103" s="1">
        <f>H91</f>
        <v>5922.50437</v>
      </c>
      <c r="I103" s="1">
        <f>I91</f>
        <v>5922.50437</v>
      </c>
    </row>
    <row r="104" spans="5:9" ht="12.75">
      <c r="E104" s="13"/>
      <c r="F104" s="13"/>
      <c r="G104" s="112"/>
      <c r="H104" s="112" t="e">
        <f>H99+H100+H101+H102+H103</f>
        <v>#REF!</v>
      </c>
      <c r="I104" s="112" t="e">
        <f>I99+I100+I101+I102+I103</f>
        <v>#REF!</v>
      </c>
    </row>
  </sheetData>
  <sheetProtection/>
  <autoFilter ref="C1:C83"/>
  <mergeCells count="50">
    <mergeCell ref="J15:J16"/>
    <mergeCell ref="A44:A46"/>
    <mergeCell ref="B44:B46"/>
    <mergeCell ref="A65:A67"/>
    <mergeCell ref="A62:A64"/>
    <mergeCell ref="B62:B64"/>
    <mergeCell ref="B51:B55"/>
    <mergeCell ref="A18:A19"/>
    <mergeCell ref="B18:B19"/>
    <mergeCell ref="B20:B24"/>
    <mergeCell ref="A11:G11"/>
    <mergeCell ref="A15:A16"/>
    <mergeCell ref="B15:B16"/>
    <mergeCell ref="G15:G16"/>
    <mergeCell ref="C15:F15"/>
    <mergeCell ref="C24:F24"/>
    <mergeCell ref="C19:F19"/>
    <mergeCell ref="H81:I81"/>
    <mergeCell ref="A77:F77"/>
    <mergeCell ref="C46:F46"/>
    <mergeCell ref="C64:F64"/>
    <mergeCell ref="C55:F55"/>
    <mergeCell ref="A20:A24"/>
    <mergeCell ref="C76:F76"/>
    <mergeCell ref="A81:B81"/>
    <mergeCell ref="A51:A55"/>
    <mergeCell ref="H15:H16"/>
    <mergeCell ref="I15:I16"/>
    <mergeCell ref="C67:F67"/>
    <mergeCell ref="B33:B36"/>
    <mergeCell ref="C38:F38"/>
    <mergeCell ref="C43:F43"/>
    <mergeCell ref="B28:B29"/>
    <mergeCell ref="A68:A75"/>
    <mergeCell ref="B68:B75"/>
    <mergeCell ref="A26:A27"/>
    <mergeCell ref="A33:A36"/>
    <mergeCell ref="C32:F32"/>
    <mergeCell ref="C36:F36"/>
    <mergeCell ref="A28:A29"/>
    <mergeCell ref="A41:A43"/>
    <mergeCell ref="B41:B43"/>
    <mergeCell ref="B37:B38"/>
    <mergeCell ref="A30:A32"/>
    <mergeCell ref="B30:B32"/>
    <mergeCell ref="B26:B27"/>
    <mergeCell ref="C29:F29"/>
    <mergeCell ref="B65:B67"/>
    <mergeCell ref="C27:F27"/>
    <mergeCell ref="A37:A38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2017-03-28T08:30:21Z</cp:lastPrinted>
  <dcterms:created xsi:type="dcterms:W3CDTF">2004-04-09T11:06:15Z</dcterms:created>
  <dcterms:modified xsi:type="dcterms:W3CDTF">2017-03-28T08:30:24Z</dcterms:modified>
  <cp:category/>
  <cp:version/>
  <cp:contentType/>
  <cp:contentStatus/>
</cp:coreProperties>
</file>