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activeTab="0"/>
  </bookViews>
  <sheets>
    <sheet name="2018-19 год" sheetId="1" r:id="rId1"/>
  </sheets>
  <definedNames>
    <definedName name="_xlnm._FilterDatabase" localSheetId="0" hidden="1">'2018-19 год'!$C$1:$C$91</definedName>
  </definedNames>
  <calcPr fullCalcOnLoad="1" refMode="R1C1"/>
</workbook>
</file>

<file path=xl/sharedStrings.xml><?xml version="1.0" encoding="utf-8"?>
<sst xmlns="http://schemas.openxmlformats.org/spreadsheetml/2006/main" count="224" uniqueCount="143">
  <si>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</si>
  <si>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</si>
  <si>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</si>
  <si>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</si>
  <si>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</si>
  <si>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</si>
  <si>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</si>
  <si>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</si>
  <si>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</si>
  <si>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0501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</si>
  <si>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</si>
  <si>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</si>
  <si>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</si>
  <si>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</si>
  <si>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</si>
  <si>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</si>
  <si>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</si>
  <si>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</si>
  <si>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</si>
  <si>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</si>
  <si>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</si>
  <si>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</si>
  <si>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</si>
  <si>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</si>
  <si>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</si>
  <si>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</si>
  <si>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</si>
  <si>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</si>
  <si>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</si>
  <si>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</si>
  <si>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</si>
  <si>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</si>
  <si>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</si>
  <si>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</si>
  <si>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</si>
  <si>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</si>
  <si>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</si>
  <si>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</si>
  <si>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</si>
  <si>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</si>
  <si>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</si>
  <si>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</si>
  <si>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</si>
  <si>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</si>
  <si>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</si>
  <si>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</si>
  <si>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</si>
  <si>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</si>
  <si>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</si>
  <si>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</si>
  <si>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</si>
  <si>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</si>
  <si>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</si>
  <si>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</si>
  <si>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</si>
  <si>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</si>
  <si>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712 00 00 00 0</t>
  </si>
  <si>
    <t>244</t>
  </si>
  <si>
    <t>312</t>
  </si>
  <si>
    <t>720 00 00 00 0</t>
  </si>
  <si>
    <t>0314</t>
  </si>
  <si>
    <t>730 00 00 00 0</t>
  </si>
  <si>
    <t>3.1</t>
  </si>
  <si>
    <t>0503</t>
  </si>
  <si>
    <t>750 00 00 00 0</t>
  </si>
  <si>
    <t>760 00 00 00 0</t>
  </si>
  <si>
    <t xml:space="preserve">     М.А.Ерофеев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</si>
  <si>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</si>
  <si>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</si>
  <si>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</si>
  <si>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</si>
  <si>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</si>
  <si>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</si>
  <si>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</si>
  <si>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</si>
  <si>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Глава администрации городского поселения Тельминского муниципального образования</t>
  </si>
  <si>
    <t>0401</t>
  </si>
  <si>
    <t>121</t>
  </si>
  <si>
    <t>129</t>
  </si>
  <si>
    <t xml:space="preserve">Муниципальная программа "Развитие систем коммунальной  инфраструктуры городского поселения Тельминского на 2018-2019 гг." </t>
  </si>
  <si>
    <t>0111</t>
  </si>
  <si>
    <t>870</t>
  </si>
  <si>
    <t>1401</t>
  </si>
  <si>
    <t>540</t>
  </si>
  <si>
    <t>6,1</t>
  </si>
  <si>
    <t>6,2</t>
  </si>
  <si>
    <t>6,3</t>
  </si>
  <si>
    <t>5.2</t>
  </si>
  <si>
    <t>5.3</t>
  </si>
  <si>
    <t>711 00 20110</t>
  </si>
  <si>
    <t>712 00 20110</t>
  </si>
  <si>
    <t>712 00 28888</t>
  </si>
  <si>
    <t>712 00 98710</t>
  </si>
  <si>
    <t>712 00 20190</t>
  </si>
  <si>
    <t>721 00 28888</t>
  </si>
  <si>
    <t>722 00 28888</t>
  </si>
  <si>
    <t>731 00 28888</t>
  </si>
  <si>
    <t>732 00 28888</t>
  </si>
  <si>
    <t>733 00 28888</t>
  </si>
  <si>
    <t>734 00 28888</t>
  </si>
  <si>
    <t>735 00 28888</t>
  </si>
  <si>
    <t>751 00 28888</t>
  </si>
  <si>
    <t>761 00 28888</t>
  </si>
  <si>
    <t>762 00 28888</t>
  </si>
  <si>
    <t>851</t>
  </si>
  <si>
    <t>731 00 S 2370</t>
  </si>
  <si>
    <t>740 00 00 00 0</t>
  </si>
  <si>
    <t>741 F255551</t>
  </si>
  <si>
    <t>752 00 28888</t>
  </si>
  <si>
    <t>753 00 28888</t>
  </si>
  <si>
    <t>761 00 20190</t>
  </si>
  <si>
    <t>762 00 29999</t>
  </si>
  <si>
    <t>763 00 29999</t>
  </si>
  <si>
    <t xml:space="preserve">Тельминского муниципального образования на 2022 год" </t>
  </si>
  <si>
    <t>2024 год</t>
  </si>
  <si>
    <t>1301</t>
  </si>
  <si>
    <t>231</t>
  </si>
  <si>
    <t xml:space="preserve">Подпрограмма "Устройство ограждения территории площади кооператоров п.Тельма" </t>
  </si>
  <si>
    <t>РАСПРЕДЕЛЕНИЕ БЮДЖЕТНЫХ АССИГНОВАНИЙ НА РЕАЛИЗАЦИЮ МУНИЦИПАЛЬНЫХ ПРОГРАММ НА 2024-2025 ГОД</t>
  </si>
  <si>
    <t>2025 год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</si>
  <si>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</si>
  <si>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</si>
  <si>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</si>
  <si>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</si>
  <si>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"Пожарная безопасность, организация и осуществление мероприятий по защите населения и территории от чрезвычайных ситуаций природного и техногенного характера на территории Тельминского МО" на 2019-2025 годы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</si>
  <si>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</si>
  <si>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</si>
  <si>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</si>
  <si>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многоквартирных домов, проездов к дворовым территориям многоквартирных домов"на 2019-2025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</si>
  <si>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2019-2025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</si>
  <si>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2019-2025 годы</t>
  </si>
  <si>
    <t>Подпрограмма  "Развитие систем уличного освещения Тельминского муниципального образования" на 2019-2025 годы</t>
  </si>
  <si>
    <t>Муниципальная программа "Формирование современной городской среды Тельминского муниципального образования " на 2018-2025 годы</t>
  </si>
  <si>
    <t>Муниципальная программа "Подготовка объектов коммунальной инфраструктуры к отопительному периоду в городском поселении тельминского муниципального образования "на 2019-2025 годы</t>
  </si>
  <si>
    <t>Подпрограмма "Подготовка объектов коммунальной инфраструктуры к отопительному периоду в городском поселении тельминского муниципального образования "на 2019-2025 годы</t>
  </si>
  <si>
    <t xml:space="preserve">Подпрограмма "Развитие систем коммунальной  инфраструктуры городского поселения тельминского на 2019-2025 гг." </t>
  </si>
  <si>
    <t>Подпрограмма  "Проведение ремонта многоквартирных домов на территории Тельминского муниципального образования" на 2019-2025 годы</t>
  </si>
  <si>
    <t>Муниципальная программа "Социальное развитие в городском поселении Тельминском муниципальном образовании на 2019-2025 годы"</t>
  </si>
  <si>
    <t>Подпрограмма "Старшее поколение на 2019-2025 г.г."</t>
  </si>
  <si>
    <t>Подпрограмма "Развитие молодежной политики городского поселения Тельминского Муниципального образования на 2019-2025 годы"    Развитие физической культуры и спорта на территории городского поселения тельминского муниципального образования на 2019-2025 годы</t>
  </si>
  <si>
    <t>Подпрограмма "Развитие культуры в городском поселении Тельминском муниципальном образовании на 2019-2025 годы"</t>
  </si>
  <si>
    <t>Приложение №8</t>
  </si>
  <si>
    <t>№21 от 28.12.2022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</si>
</sst>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6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4" fontId="4" fillId="35" borderId="25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4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5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" fontId="4" fillId="35" borderId="47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5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37" borderId="52" xfId="0" applyFont="1" applyFill="1" applyBorder="1" applyAlignment="1">
      <alignment horizontal="center" vertical="center" wrapText="1"/>
    </xf>
    <xf numFmtId="0" fontId="9" fillId="37" borderId="53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4" fontId="9" fillId="35" borderId="59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4" fontId="4" fillId="33" borderId="42" xfId="0" applyNumberFormat="1" applyFont="1" applyFill="1" applyBorder="1" applyAlignment="1">
      <alignment horizontal="center" vertical="center"/>
    </xf>
    <xf numFmtId="4" fontId="9" fillId="0" borderId="60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9" fillId="0" borderId="61" xfId="0" applyNumberFormat="1" applyFont="1" applyFill="1" applyBorder="1" applyAlignment="1">
      <alignment horizontal="center" vertical="center"/>
    </xf>
    <xf numFmtId="4" fontId="9" fillId="0" borderId="62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9" fillId="0" borderId="63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/>
    </xf>
    <xf numFmtId="4" fontId="4" fillId="35" borderId="20" xfId="0" applyNumberFormat="1" applyFont="1" applyFill="1" applyBorder="1" applyAlignment="1">
      <alignment horizontal="center" vertical="center"/>
    </xf>
    <xf numFmtId="4" fontId="9" fillId="34" borderId="61" xfId="0" applyNumberFormat="1" applyFont="1" applyFill="1" applyBorder="1" applyAlignment="1">
      <alignment horizontal="center" vertical="center"/>
    </xf>
    <xf numFmtId="4" fontId="4" fillId="35" borderId="33" xfId="0" applyNumberFormat="1" applyFont="1" applyFill="1" applyBorder="1" applyAlignment="1">
      <alignment horizontal="center" vertical="center"/>
    </xf>
    <xf numFmtId="4" fontId="9" fillId="35" borderId="60" xfId="0" applyNumberFormat="1" applyFont="1" applyFill="1" applyBorder="1" applyAlignment="1">
      <alignment horizontal="center" vertical="center"/>
    </xf>
    <xf numFmtId="4" fontId="4" fillId="35" borderId="43" xfId="0" applyNumberFormat="1" applyFont="1" applyFill="1" applyBorder="1" applyAlignment="1">
      <alignment horizontal="center" vertical="center"/>
    </xf>
    <xf numFmtId="4" fontId="4" fillId="35" borderId="62" xfId="0" applyNumberFormat="1" applyFont="1" applyFill="1" applyBorder="1" applyAlignment="1">
      <alignment horizontal="center" vertical="center"/>
    </xf>
    <xf numFmtId="4" fontId="4" fillId="35" borderId="64" xfId="0" applyNumberFormat="1" applyFont="1" applyFill="1" applyBorder="1" applyAlignment="1">
      <alignment horizontal="center" vertical="center"/>
    </xf>
    <xf numFmtId="4" fontId="9" fillId="35" borderId="65" xfId="0" applyNumberFormat="1" applyFont="1" applyFill="1" applyBorder="1" applyAlignment="1">
      <alignment horizontal="center" vertical="center"/>
    </xf>
    <xf numFmtId="4" fontId="4" fillId="35" borderId="66" xfId="0" applyNumberFormat="1" applyFont="1" applyFill="1" applyBorder="1" applyAlignment="1">
      <alignment horizontal="center" vertical="center"/>
    </xf>
    <xf numFmtId="4" fontId="9" fillId="0" borderId="45" xfId="0" applyNumberFormat="1" applyFont="1" applyFill="1" applyBorder="1" applyAlignment="1">
      <alignment horizontal="center" vertical="center"/>
    </xf>
    <xf numFmtId="4" fontId="9" fillId="0" borderId="6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047583"/>
        <c:axId val="59319384"/>
      </c:bar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112409"/>
        <c:axId val="40140770"/>
      </c:bar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722611"/>
        <c:axId val="30176908"/>
      </c:bar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600825" y="4295775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600825" y="6391275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84</xdr:row>
      <xdr:rowOff>123825</xdr:rowOff>
    </xdr:to>
    <xdr:graphicFrame>
      <xdr:nvGraphicFramePr>
        <xdr:cNvPr id="4" name="Chart 4"/>
        <xdr:cNvGraphicFramePr/>
      </xdr:nvGraphicFramePr>
      <xdr:xfrm>
        <a:off x="6600825" y="7629525"/>
        <a:ext cx="0" cy="1448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73">
      <selection activeCell="C8" sqref="C8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3.875" style="1" customWidth="1"/>
    <col min="8" max="8" width="13.625" style="1" hidden="1" customWidth="1"/>
    <col min="9" max="9" width="14.00390625" style="1" hidden="1" customWidth="1"/>
    <col min="10" max="10" width="12.125" style="1" customWidth="1"/>
    <col min="11" max="16384" width="9.125" style="1" customWidth="1"/>
  </cols>
  <sheetData>
    <row r="1" spans="1:5" ht="12.75">
      <c r="A1" s="11"/>
      <c r="B1" s="12"/>
      <c r="C1" s="19" t="s">
        <v>141</v>
      </c>
      <c r="D1" s="8"/>
      <c r="E1" s="13"/>
    </row>
    <row r="2" spans="1:5" ht="12.75">
      <c r="A2" s="11"/>
      <c r="B2" s="12"/>
      <c r="C2" s="19" t="s">
        <v>52</v>
      </c>
      <c r="D2" s="8"/>
      <c r="E2" s="13"/>
    </row>
    <row r="3" spans="1:5" ht="12.75">
      <c r="A3" s="11"/>
      <c r="B3" s="12"/>
      <c r="C3" s="19" t="s">
        <v>53</v>
      </c>
      <c r="D3" s="8"/>
      <c r="E3" s="13"/>
    </row>
    <row r="4" spans="1:5" ht="12.75">
      <c r="A4" s="11"/>
      <c r="B4" s="12"/>
      <c r="C4" s="19" t="s">
        <v>54</v>
      </c>
      <c r="D4" s="8"/>
      <c r="E4" s="13"/>
    </row>
    <row r="5" spans="1:5" ht="12.75">
      <c r="A5" s="11"/>
      <c r="B5" s="12"/>
      <c r="C5" s="19" t="s">
        <v>113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142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21" t="s">
        <v>118</v>
      </c>
      <c r="B11" s="221"/>
      <c r="C11" s="221"/>
      <c r="D11" s="221"/>
      <c r="E11" s="221"/>
      <c r="F11" s="221"/>
      <c r="G11" s="221"/>
    </row>
    <row r="12" spans="1:9" ht="0.75" customHeight="1" hidden="1">
      <c r="A12" s="39"/>
      <c r="B12" s="39"/>
      <c r="C12" s="39"/>
      <c r="D12" s="39"/>
      <c r="E12" s="39"/>
      <c r="F12" s="39"/>
      <c r="G12" s="5"/>
      <c r="H12" s="5"/>
      <c r="I12" s="5" t="s">
        <v>40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5" t="s">
        <v>40</v>
      </c>
      <c r="H14" s="65"/>
      <c r="I14" s="65"/>
    </row>
    <row r="15" spans="1:10" s="3" customFormat="1" ht="18.75" customHeight="1">
      <c r="A15" s="222" t="s">
        <v>0</v>
      </c>
      <c r="B15" s="224" t="s">
        <v>1</v>
      </c>
      <c r="C15" s="226" t="s">
        <v>2</v>
      </c>
      <c r="D15" s="226"/>
      <c r="E15" s="226"/>
      <c r="F15" s="227"/>
      <c r="G15" s="213" t="s">
        <v>114</v>
      </c>
      <c r="H15" s="213" t="s">
        <v>49</v>
      </c>
      <c r="I15" s="215" t="s">
        <v>50</v>
      </c>
      <c r="J15" s="213" t="s">
        <v>119</v>
      </c>
    </row>
    <row r="16" spans="1:10" s="3" customFormat="1" ht="19.5" customHeight="1" thickBot="1">
      <c r="A16" s="223"/>
      <c r="B16" s="225"/>
      <c r="C16" s="28" t="s">
        <v>39</v>
      </c>
      <c r="D16" s="28" t="s">
        <v>22</v>
      </c>
      <c r="E16" s="29" t="s">
        <v>20</v>
      </c>
      <c r="F16" s="30" t="s">
        <v>21</v>
      </c>
      <c r="G16" s="214"/>
      <c r="H16" s="214"/>
      <c r="I16" s="216"/>
      <c r="J16" s="214"/>
    </row>
    <row r="17" spans="1:10" s="13" customFormat="1" ht="53.25" customHeight="1" thickBot="1">
      <c r="A17" s="44" t="s">
        <v>8</v>
      </c>
      <c r="B17" s="45" t="s">
        <v>120</v>
      </c>
      <c r="C17" s="111" t="s">
        <v>19</v>
      </c>
      <c r="D17" s="111" t="s">
        <v>19</v>
      </c>
      <c r="E17" s="112" t="s">
        <v>55</v>
      </c>
      <c r="F17" s="113" t="s">
        <v>19</v>
      </c>
      <c r="G17" s="59">
        <f>G19+G30</f>
        <v>12763.550000000001</v>
      </c>
      <c r="H17" s="96" t="e">
        <f>H19+#REF!+H30+H31+H33+H35+H38+H43+H45</f>
        <v>#REF!</v>
      </c>
      <c r="I17" s="168" t="e">
        <f>I19+#REF!+I30+I31+I33+I35+I38+I43+I45</f>
        <v>#REF!</v>
      </c>
      <c r="J17" s="59">
        <f>J19+J30</f>
        <v>11317</v>
      </c>
    </row>
    <row r="18" spans="1:10" s="3" customFormat="1" ht="23.25" customHeight="1">
      <c r="A18" s="207" t="s">
        <v>27</v>
      </c>
      <c r="B18" s="201" t="s">
        <v>121</v>
      </c>
      <c r="C18" s="85" t="s">
        <v>16</v>
      </c>
      <c r="D18" s="31" t="s">
        <v>42</v>
      </c>
      <c r="E18" s="32" t="s">
        <v>89</v>
      </c>
      <c r="F18" s="79" t="s">
        <v>74</v>
      </c>
      <c r="G18" s="54">
        <v>2108</v>
      </c>
      <c r="H18" s="54">
        <v>766.7</v>
      </c>
      <c r="I18" s="169">
        <v>766.7</v>
      </c>
      <c r="J18" s="54">
        <v>1908</v>
      </c>
    </row>
    <row r="19" spans="1:10" s="13" customFormat="1" ht="25.5" customHeight="1" thickBot="1">
      <c r="A19" s="208"/>
      <c r="B19" s="202"/>
      <c r="C19" s="199"/>
      <c r="D19" s="199"/>
      <c r="E19" s="199"/>
      <c r="F19" s="200"/>
      <c r="G19" s="57">
        <f>SUM(G18:G18)</f>
        <v>2108</v>
      </c>
      <c r="H19" s="58">
        <f>SUM(H18:H18)</f>
        <v>766.7</v>
      </c>
      <c r="I19" s="170">
        <f>SUM(I18:I18)</f>
        <v>766.7</v>
      </c>
      <c r="J19" s="57">
        <f>SUM(J18:J18)</f>
        <v>1908</v>
      </c>
    </row>
    <row r="20" spans="1:10" s="3" customFormat="1" ht="12.75" customHeight="1">
      <c r="A20" s="203" t="s">
        <v>30</v>
      </c>
      <c r="B20" s="201" t="s">
        <v>122</v>
      </c>
      <c r="C20" s="131" t="s">
        <v>16</v>
      </c>
      <c r="D20" s="31" t="s">
        <v>43</v>
      </c>
      <c r="E20" s="32" t="s">
        <v>90</v>
      </c>
      <c r="F20" s="79" t="s">
        <v>74</v>
      </c>
      <c r="G20" s="54">
        <v>8600</v>
      </c>
      <c r="H20" s="78">
        <v>6.2</v>
      </c>
      <c r="I20" s="169">
        <v>6.2</v>
      </c>
      <c r="J20" s="54">
        <v>7700</v>
      </c>
    </row>
    <row r="21" spans="1:10" s="3" customFormat="1" ht="15.75" customHeight="1">
      <c r="A21" s="204"/>
      <c r="B21" s="206"/>
      <c r="C21" s="143" t="s">
        <v>16</v>
      </c>
      <c r="D21" s="10" t="s">
        <v>43</v>
      </c>
      <c r="E21" s="9" t="s">
        <v>90</v>
      </c>
      <c r="F21" s="81" t="s">
        <v>25</v>
      </c>
      <c r="G21" s="55">
        <v>1285</v>
      </c>
      <c r="H21" s="141">
        <v>31.33</v>
      </c>
      <c r="I21" s="171">
        <v>31.33</v>
      </c>
      <c r="J21" s="55">
        <v>1208.3</v>
      </c>
    </row>
    <row r="22" spans="1:10" s="3" customFormat="1" ht="15.75" customHeight="1">
      <c r="A22" s="204"/>
      <c r="B22" s="206"/>
      <c r="C22" s="144" t="s">
        <v>16</v>
      </c>
      <c r="D22" s="114" t="s">
        <v>80</v>
      </c>
      <c r="E22" s="84" t="s">
        <v>91</v>
      </c>
      <c r="F22" s="146" t="s">
        <v>81</v>
      </c>
      <c r="G22" s="55">
        <v>50</v>
      </c>
      <c r="H22" s="192"/>
      <c r="I22" s="193"/>
      <c r="J22" s="55">
        <v>50</v>
      </c>
    </row>
    <row r="23" spans="1:10" s="3" customFormat="1" ht="13.5" customHeight="1" thickBot="1">
      <c r="A23" s="204"/>
      <c r="B23" s="206"/>
      <c r="C23" s="144" t="s">
        <v>16</v>
      </c>
      <c r="D23" s="114" t="s">
        <v>18</v>
      </c>
      <c r="E23" s="84" t="s">
        <v>92</v>
      </c>
      <c r="F23" s="146" t="s">
        <v>25</v>
      </c>
      <c r="G23" s="55">
        <v>174</v>
      </c>
      <c r="H23" s="142">
        <v>173.48</v>
      </c>
      <c r="I23" s="172">
        <v>173.48</v>
      </c>
      <c r="J23" s="55">
        <v>74</v>
      </c>
    </row>
    <row r="24" spans="1:10" s="3" customFormat="1" ht="13.5" customHeight="1" thickBot="1">
      <c r="A24" s="204"/>
      <c r="B24" s="206"/>
      <c r="C24" s="144" t="s">
        <v>16</v>
      </c>
      <c r="D24" s="114" t="s">
        <v>18</v>
      </c>
      <c r="E24" s="84" t="s">
        <v>92</v>
      </c>
      <c r="F24" s="146" t="s">
        <v>104</v>
      </c>
      <c r="G24" s="153">
        <v>197.95</v>
      </c>
      <c r="H24" s="125"/>
      <c r="I24" s="173"/>
      <c r="J24" s="153">
        <v>28.1</v>
      </c>
    </row>
    <row r="25" spans="1:10" s="3" customFormat="1" ht="13.5" customHeight="1" thickBot="1">
      <c r="A25" s="204"/>
      <c r="B25" s="206"/>
      <c r="C25" s="144" t="s">
        <v>16</v>
      </c>
      <c r="D25" s="114" t="s">
        <v>76</v>
      </c>
      <c r="E25" s="9" t="s">
        <v>56</v>
      </c>
      <c r="F25" s="146" t="s">
        <v>77</v>
      </c>
      <c r="G25" s="153">
        <v>14</v>
      </c>
      <c r="H25" s="125"/>
      <c r="I25" s="173"/>
      <c r="J25" s="153">
        <v>14</v>
      </c>
    </row>
    <row r="26" spans="1:10" s="3" customFormat="1" ht="13.5" customHeight="1" thickBot="1">
      <c r="A26" s="204"/>
      <c r="B26" s="206"/>
      <c r="C26" s="144" t="s">
        <v>16</v>
      </c>
      <c r="D26" s="114" t="s">
        <v>76</v>
      </c>
      <c r="E26" s="9" t="s">
        <v>90</v>
      </c>
      <c r="F26" s="146" t="s">
        <v>78</v>
      </c>
      <c r="G26" s="153">
        <v>6</v>
      </c>
      <c r="H26" s="125"/>
      <c r="I26" s="173"/>
      <c r="J26" s="153">
        <v>6</v>
      </c>
    </row>
    <row r="27" spans="1:10" s="3" customFormat="1" ht="13.5" customHeight="1" thickBot="1">
      <c r="A27" s="204"/>
      <c r="B27" s="206"/>
      <c r="C27" s="144" t="s">
        <v>16</v>
      </c>
      <c r="D27" s="114" t="s">
        <v>7</v>
      </c>
      <c r="E27" s="194" t="s">
        <v>91</v>
      </c>
      <c r="F27" s="146" t="s">
        <v>25</v>
      </c>
      <c r="G27" s="153">
        <v>10</v>
      </c>
      <c r="H27" s="125"/>
      <c r="I27" s="173"/>
      <c r="J27" s="153">
        <v>10</v>
      </c>
    </row>
    <row r="28" spans="1:10" s="3" customFormat="1" ht="13.5" customHeight="1" thickBot="1">
      <c r="A28" s="204"/>
      <c r="B28" s="206"/>
      <c r="C28" s="144" t="s">
        <v>16</v>
      </c>
      <c r="D28" s="114" t="s">
        <v>115</v>
      </c>
      <c r="E28" s="198" t="s">
        <v>93</v>
      </c>
      <c r="F28" s="146" t="s">
        <v>116</v>
      </c>
      <c r="G28" s="153">
        <v>1</v>
      </c>
      <c r="H28" s="125"/>
      <c r="I28" s="173"/>
      <c r="J28" s="153">
        <v>1</v>
      </c>
    </row>
    <row r="29" spans="1:10" s="3" customFormat="1" ht="13.5" customHeight="1" thickBot="1">
      <c r="A29" s="204"/>
      <c r="B29" s="206"/>
      <c r="C29" s="145" t="s">
        <v>16</v>
      </c>
      <c r="D29" s="68" t="s">
        <v>82</v>
      </c>
      <c r="E29" s="80" t="s">
        <v>93</v>
      </c>
      <c r="F29" s="82" t="s">
        <v>83</v>
      </c>
      <c r="G29" s="69">
        <v>317.6</v>
      </c>
      <c r="H29" s="125"/>
      <c r="I29" s="173"/>
      <c r="J29" s="69">
        <v>317.6</v>
      </c>
    </row>
    <row r="30" spans="1:10" s="13" customFormat="1" ht="13.5" thickBot="1">
      <c r="A30" s="205"/>
      <c r="B30" s="202"/>
      <c r="C30" s="199"/>
      <c r="D30" s="199"/>
      <c r="E30" s="199"/>
      <c r="F30" s="200"/>
      <c r="G30" s="58">
        <f>SUM(G20:G29)</f>
        <v>10655.550000000001</v>
      </c>
      <c r="H30" s="58">
        <f>SUM(H23:H23)</f>
        <v>173.48</v>
      </c>
      <c r="I30" s="170">
        <f>SUM(I23:I23)</f>
        <v>173.48</v>
      </c>
      <c r="J30" s="58">
        <f>SUM(J20:J29)</f>
        <v>9409</v>
      </c>
    </row>
    <row r="31" spans="1:10" s="3" customFormat="1" ht="57" customHeight="1" thickBot="1">
      <c r="A31" s="44" t="s">
        <v>13</v>
      </c>
      <c r="B31" s="45" t="s">
        <v>123</v>
      </c>
      <c r="C31" s="23"/>
      <c r="D31" s="23"/>
      <c r="E31" s="47" t="s">
        <v>59</v>
      </c>
      <c r="F31" s="26"/>
      <c r="G31" s="53">
        <f>G33+G35</f>
        <v>14</v>
      </c>
      <c r="H31" s="53">
        <v>100</v>
      </c>
      <c r="I31" s="174">
        <v>100</v>
      </c>
      <c r="J31" s="53">
        <f>J33+J35</f>
        <v>14</v>
      </c>
    </row>
    <row r="32" spans="1:10" s="3" customFormat="1" ht="20.25" customHeight="1">
      <c r="A32" s="207" t="s">
        <v>31</v>
      </c>
      <c r="B32" s="201" t="s">
        <v>124</v>
      </c>
      <c r="C32" s="31" t="s">
        <v>16</v>
      </c>
      <c r="D32" s="31" t="s">
        <v>60</v>
      </c>
      <c r="E32" s="32" t="s">
        <v>94</v>
      </c>
      <c r="F32" s="33" t="s">
        <v>57</v>
      </c>
      <c r="G32" s="54">
        <v>10</v>
      </c>
      <c r="H32" s="54">
        <v>46.8</v>
      </c>
      <c r="I32" s="169">
        <v>46.8</v>
      </c>
      <c r="J32" s="54">
        <v>10</v>
      </c>
    </row>
    <row r="33" spans="1:10" s="13" customFormat="1" ht="21" customHeight="1" thickBot="1">
      <c r="A33" s="208"/>
      <c r="B33" s="202"/>
      <c r="C33" s="199"/>
      <c r="D33" s="199"/>
      <c r="E33" s="199"/>
      <c r="F33" s="200"/>
      <c r="G33" s="58">
        <f>SUM(G32:G32)</f>
        <v>10</v>
      </c>
      <c r="H33" s="58">
        <f>SUM(H32:H32)</f>
        <v>46.8</v>
      </c>
      <c r="I33" s="170">
        <f>SUM(I32:I32)</f>
        <v>46.8</v>
      </c>
      <c r="J33" s="58">
        <f>SUM(J32:J32)</f>
        <v>10</v>
      </c>
    </row>
    <row r="34" spans="1:10" s="3" customFormat="1" ht="15" customHeight="1">
      <c r="A34" s="203" t="s">
        <v>38</v>
      </c>
      <c r="B34" s="201" t="s">
        <v>125</v>
      </c>
      <c r="C34" s="31" t="s">
        <v>16</v>
      </c>
      <c r="D34" s="31" t="s">
        <v>60</v>
      </c>
      <c r="E34" s="32" t="s">
        <v>95</v>
      </c>
      <c r="F34" s="33" t="s">
        <v>57</v>
      </c>
      <c r="G34" s="54">
        <v>4</v>
      </c>
      <c r="H34" s="54">
        <v>1415.27</v>
      </c>
      <c r="I34" s="169">
        <v>1415.27</v>
      </c>
      <c r="J34" s="54">
        <v>4</v>
      </c>
    </row>
    <row r="35" spans="1:10" s="3" customFormat="1" ht="41.25" customHeight="1" thickBot="1">
      <c r="A35" s="205"/>
      <c r="B35" s="202"/>
      <c r="C35" s="199"/>
      <c r="D35" s="199"/>
      <c r="E35" s="199"/>
      <c r="F35" s="200"/>
      <c r="G35" s="58">
        <f>SUM(G34:G34)</f>
        <v>4</v>
      </c>
      <c r="H35" s="83">
        <f>SUM(H34:H34)</f>
        <v>1415.27</v>
      </c>
      <c r="I35" s="175">
        <f>SUM(I34:I34)</f>
        <v>1415.27</v>
      </c>
      <c r="J35" s="58">
        <f>SUM(J34:J34)</f>
        <v>4</v>
      </c>
    </row>
    <row r="36" spans="1:10" s="3" customFormat="1" ht="12.75" customHeight="1" hidden="1" thickBot="1">
      <c r="A36" s="237" t="s">
        <v>3</v>
      </c>
      <c r="B36" s="240" t="s">
        <v>126</v>
      </c>
      <c r="C36" s="147" t="s">
        <v>14</v>
      </c>
      <c r="D36" s="62" t="s">
        <v>29</v>
      </c>
      <c r="E36" s="63" t="s">
        <v>44</v>
      </c>
      <c r="F36" s="64" t="s">
        <v>26</v>
      </c>
      <c r="G36" s="67"/>
      <c r="H36" s="67"/>
      <c r="I36" s="176"/>
      <c r="J36" s="67"/>
    </row>
    <row r="37" spans="1:10" s="3" customFormat="1" ht="22.5" customHeight="1">
      <c r="A37" s="238"/>
      <c r="B37" s="241"/>
      <c r="C37" s="85"/>
      <c r="D37" s="31"/>
      <c r="E37" s="120" t="s">
        <v>61</v>
      </c>
      <c r="F37" s="33"/>
      <c r="G37" s="129">
        <f>G43+G45+G47+G51+G54</f>
        <v>5382.120000000001</v>
      </c>
      <c r="H37" s="54">
        <v>173.2</v>
      </c>
      <c r="I37" s="169">
        <v>173.2</v>
      </c>
      <c r="J37" s="129">
        <f>J43+J45+J47+J51+J54</f>
        <v>5612.79</v>
      </c>
    </row>
    <row r="38" spans="1:10" s="13" customFormat="1" ht="25.5" customHeight="1" thickBot="1">
      <c r="A38" s="239"/>
      <c r="B38" s="242"/>
      <c r="C38" s="210"/>
      <c r="D38" s="210"/>
      <c r="E38" s="210"/>
      <c r="F38" s="211"/>
      <c r="G38" s="57"/>
      <c r="H38" s="57">
        <f>SUM(H36:H37)</f>
        <v>173.2</v>
      </c>
      <c r="I38" s="177">
        <f>SUM(I36:I37)</f>
        <v>173.2</v>
      </c>
      <c r="J38" s="57"/>
    </row>
    <row r="39" spans="1:10" s="3" customFormat="1" ht="13.5" customHeight="1" thickBot="1">
      <c r="A39" s="203" t="s">
        <v>62</v>
      </c>
      <c r="B39" s="201" t="s">
        <v>127</v>
      </c>
      <c r="C39" s="148">
        <v>901</v>
      </c>
      <c r="D39" s="52" t="s">
        <v>51</v>
      </c>
      <c r="E39" s="51" t="s">
        <v>96</v>
      </c>
      <c r="F39" s="51">
        <v>244</v>
      </c>
      <c r="G39" s="66">
        <v>3742.5</v>
      </c>
      <c r="H39" s="54">
        <v>4968.76</v>
      </c>
      <c r="I39" s="169">
        <v>4968.76</v>
      </c>
      <c r="J39" s="66">
        <v>3958.07</v>
      </c>
    </row>
    <row r="40" spans="1:10" s="3" customFormat="1" ht="0.75" customHeight="1" hidden="1">
      <c r="A40" s="204"/>
      <c r="B40" s="206"/>
      <c r="C40" s="140">
        <v>902</v>
      </c>
      <c r="D40" s="50" t="s">
        <v>28</v>
      </c>
      <c r="E40" s="49" t="s">
        <v>45</v>
      </c>
      <c r="F40" s="60">
        <v>412</v>
      </c>
      <c r="G40" s="56"/>
      <c r="H40" s="56"/>
      <c r="I40" s="178"/>
      <c r="J40" s="56"/>
    </row>
    <row r="41" spans="1:10" s="3" customFormat="1" ht="15.75" customHeight="1" hidden="1" thickBot="1">
      <c r="A41" s="209"/>
      <c r="B41" s="206"/>
      <c r="C41" s="195">
        <v>903</v>
      </c>
      <c r="D41" s="196" t="s">
        <v>29</v>
      </c>
      <c r="E41" s="136" t="s">
        <v>45</v>
      </c>
      <c r="F41" s="136">
        <v>610</v>
      </c>
      <c r="G41" s="153">
        <v>0</v>
      </c>
      <c r="H41" s="153">
        <v>100</v>
      </c>
      <c r="I41" s="193">
        <v>100</v>
      </c>
      <c r="J41" s="153">
        <v>0</v>
      </c>
    </row>
    <row r="42" spans="1:10" s="3" customFormat="1" ht="15.75" customHeight="1">
      <c r="A42" s="209"/>
      <c r="B42" s="220"/>
      <c r="C42" s="49">
        <v>901</v>
      </c>
      <c r="D42" s="50" t="s">
        <v>51</v>
      </c>
      <c r="E42" s="49" t="s">
        <v>105</v>
      </c>
      <c r="F42" s="49">
        <v>244</v>
      </c>
      <c r="G42" s="197">
        <v>1032.6</v>
      </c>
      <c r="H42" s="197"/>
      <c r="I42" s="197"/>
      <c r="J42" s="197">
        <v>1032.6</v>
      </c>
    </row>
    <row r="43" spans="1:10" s="3" customFormat="1" ht="52.5" customHeight="1" thickBot="1">
      <c r="A43" s="205"/>
      <c r="B43" s="202"/>
      <c r="C43" s="199"/>
      <c r="D43" s="199"/>
      <c r="E43" s="199"/>
      <c r="F43" s="200"/>
      <c r="G43" s="57">
        <f>G39+G42</f>
        <v>4775.1</v>
      </c>
      <c r="H43" s="57">
        <f>SUM(H39:H41)</f>
        <v>5068.76</v>
      </c>
      <c r="I43" s="177">
        <f>SUM(I39:I41)</f>
        <v>5068.76</v>
      </c>
      <c r="J43" s="57">
        <f>J39+J42</f>
        <v>4990.67</v>
      </c>
    </row>
    <row r="44" spans="1:10" s="3" customFormat="1" ht="12" customHeight="1">
      <c r="A44" s="203" t="s">
        <v>32</v>
      </c>
      <c r="B44" s="201" t="s">
        <v>128</v>
      </c>
      <c r="C44" s="85" t="s">
        <v>16</v>
      </c>
      <c r="D44" s="31" t="s">
        <v>51</v>
      </c>
      <c r="E44" s="32" t="s">
        <v>97</v>
      </c>
      <c r="F44" s="31" t="s">
        <v>57</v>
      </c>
      <c r="G44" s="54">
        <v>100</v>
      </c>
      <c r="H44" s="54">
        <v>348.72</v>
      </c>
      <c r="I44" s="169">
        <v>348.72</v>
      </c>
      <c r="J44" s="54">
        <v>100</v>
      </c>
    </row>
    <row r="45" spans="1:10" s="3" customFormat="1" ht="37.5" customHeight="1" thickBot="1">
      <c r="A45" s="205"/>
      <c r="B45" s="236"/>
      <c r="C45" s="199"/>
      <c r="D45" s="199"/>
      <c r="E45" s="199"/>
      <c r="F45" s="200"/>
      <c r="G45" s="58">
        <f>G44</f>
        <v>100</v>
      </c>
      <c r="H45" s="58" t="e">
        <f>H44+#REF!+#REF!+#REF!+#REF!</f>
        <v>#REF!</v>
      </c>
      <c r="I45" s="170" t="e">
        <f>I44+#REF!+#REF!+#REF!+#REF!</f>
        <v>#REF!</v>
      </c>
      <c r="J45" s="58">
        <f>J44</f>
        <v>100</v>
      </c>
    </row>
    <row r="46" spans="1:10" s="13" customFormat="1" ht="54" customHeight="1" thickBot="1">
      <c r="A46" s="40" t="s">
        <v>33</v>
      </c>
      <c r="B46" s="25" t="s">
        <v>129</v>
      </c>
      <c r="C46" s="23" t="s">
        <v>16</v>
      </c>
      <c r="D46" s="23" t="s">
        <v>6</v>
      </c>
      <c r="E46" s="24" t="s">
        <v>98</v>
      </c>
      <c r="F46" s="26" t="s">
        <v>57</v>
      </c>
      <c r="G46" s="66">
        <v>234.02</v>
      </c>
      <c r="H46" s="53" t="e">
        <f>H54+H51+#REF!+#REF!</f>
        <v>#REF!</v>
      </c>
      <c r="I46" s="174" t="e">
        <f>I54+I51+#REF!+#REF!</f>
        <v>#REF!</v>
      </c>
      <c r="J46" s="66">
        <v>249.12</v>
      </c>
    </row>
    <row r="47" spans="1:10" s="13" customFormat="1" ht="16.5" customHeight="1" thickBot="1">
      <c r="A47" s="117"/>
      <c r="B47" s="118"/>
      <c r="C47" s="62"/>
      <c r="D47" s="62"/>
      <c r="E47" s="63"/>
      <c r="F47" s="128"/>
      <c r="G47" s="59">
        <f>G46</f>
        <v>234.02</v>
      </c>
      <c r="H47" s="59"/>
      <c r="I47" s="179"/>
      <c r="J47" s="59">
        <f>J46</f>
        <v>249.12</v>
      </c>
    </row>
    <row r="48" spans="1:10" s="3" customFormat="1" ht="12.75" customHeight="1" thickBot="1">
      <c r="A48" s="203" t="s">
        <v>34</v>
      </c>
      <c r="B48" s="201" t="s">
        <v>130</v>
      </c>
      <c r="C48" s="149">
        <v>901</v>
      </c>
      <c r="D48" s="90" t="s">
        <v>63</v>
      </c>
      <c r="E48" s="89" t="s">
        <v>99</v>
      </c>
      <c r="F48" s="89">
        <v>244</v>
      </c>
      <c r="G48" s="67">
        <v>95</v>
      </c>
      <c r="H48" s="67"/>
      <c r="I48" s="176"/>
      <c r="J48" s="67">
        <v>95</v>
      </c>
    </row>
    <row r="49" spans="1:10" s="3" customFormat="1" ht="12.75" customHeight="1" thickBot="1">
      <c r="A49" s="204"/>
      <c r="B49" s="206"/>
      <c r="C49" s="149">
        <v>901</v>
      </c>
      <c r="D49" s="90" t="s">
        <v>63</v>
      </c>
      <c r="E49" s="89" t="s">
        <v>99</v>
      </c>
      <c r="F49" s="89">
        <v>244</v>
      </c>
      <c r="G49" s="67">
        <v>20</v>
      </c>
      <c r="H49" s="67"/>
      <c r="I49" s="176"/>
      <c r="J49" s="67">
        <v>20</v>
      </c>
    </row>
    <row r="50" spans="1:10" s="3" customFormat="1" ht="12.75" customHeight="1" thickBot="1">
      <c r="A50" s="209"/>
      <c r="B50" s="206"/>
      <c r="C50" s="150">
        <v>901</v>
      </c>
      <c r="D50" s="72" t="s">
        <v>63</v>
      </c>
      <c r="E50" s="88" t="s">
        <v>99</v>
      </c>
      <c r="F50" s="88">
        <v>244</v>
      </c>
      <c r="G50" s="66">
        <v>45</v>
      </c>
      <c r="H50" s="66">
        <v>16679.1</v>
      </c>
      <c r="I50" s="180">
        <v>16679.1</v>
      </c>
      <c r="J50" s="66">
        <v>45</v>
      </c>
    </row>
    <row r="51" spans="1:10" s="3" customFormat="1" ht="26.25" customHeight="1" thickBot="1">
      <c r="A51" s="205"/>
      <c r="B51" s="202"/>
      <c r="C51" s="199"/>
      <c r="D51" s="199"/>
      <c r="E51" s="199"/>
      <c r="F51" s="200"/>
      <c r="G51" s="58">
        <f>SUM(G48:G50)</f>
        <v>160</v>
      </c>
      <c r="H51" s="58">
        <f>SUM(H48:H50)</f>
        <v>16679.1</v>
      </c>
      <c r="I51" s="170">
        <f>SUM(I48:I50)</f>
        <v>16679.1</v>
      </c>
      <c r="J51" s="58">
        <f>SUM(J48:J50)</f>
        <v>160</v>
      </c>
    </row>
    <row r="52" spans="1:10" s="3" customFormat="1" ht="13.5" customHeight="1" hidden="1" thickBot="1">
      <c r="A52" s="203" t="s">
        <v>35</v>
      </c>
      <c r="B52" s="201" t="s">
        <v>131</v>
      </c>
      <c r="C52" s="151">
        <v>905</v>
      </c>
      <c r="D52" s="92" t="s">
        <v>29</v>
      </c>
      <c r="E52" s="91" t="s">
        <v>46</v>
      </c>
      <c r="F52" s="91">
        <v>610</v>
      </c>
      <c r="G52" s="75"/>
      <c r="H52" s="75"/>
      <c r="I52" s="181"/>
      <c r="J52" s="75"/>
    </row>
    <row r="53" spans="1:10" s="3" customFormat="1" ht="15" customHeight="1" thickBot="1">
      <c r="A53" s="209"/>
      <c r="B53" s="206"/>
      <c r="C53" s="150">
        <v>901</v>
      </c>
      <c r="D53" s="72" t="s">
        <v>63</v>
      </c>
      <c r="E53" s="88" t="s">
        <v>100</v>
      </c>
      <c r="F53" s="88">
        <v>244</v>
      </c>
      <c r="G53" s="66">
        <v>113</v>
      </c>
      <c r="H53" s="66">
        <v>29967.8</v>
      </c>
      <c r="I53" s="180">
        <v>29967.8</v>
      </c>
      <c r="J53" s="66">
        <v>113</v>
      </c>
    </row>
    <row r="54" spans="1:10" s="3" customFormat="1" ht="24.75" customHeight="1" thickBot="1">
      <c r="A54" s="205"/>
      <c r="B54" s="202"/>
      <c r="C54" s="199"/>
      <c r="D54" s="199"/>
      <c r="E54" s="199"/>
      <c r="F54" s="200"/>
      <c r="G54" s="58">
        <f>SUM(G52:G53)</f>
        <v>113</v>
      </c>
      <c r="H54" s="58">
        <f>SUM(H52:H53)</f>
        <v>29967.8</v>
      </c>
      <c r="I54" s="170">
        <f>SUM(I52:I53)</f>
        <v>29967.8</v>
      </c>
      <c r="J54" s="58">
        <f>SUM(J52:J53)</f>
        <v>113</v>
      </c>
    </row>
    <row r="55" spans="1:10" s="13" customFormat="1" ht="40.5" customHeight="1" thickBot="1">
      <c r="A55" s="44" t="s">
        <v>5</v>
      </c>
      <c r="B55" s="45" t="s">
        <v>132</v>
      </c>
      <c r="C55" s="46" t="s">
        <v>19</v>
      </c>
      <c r="D55" s="46" t="s">
        <v>19</v>
      </c>
      <c r="E55" s="47" t="s">
        <v>106</v>
      </c>
      <c r="F55" s="48" t="s">
        <v>19</v>
      </c>
      <c r="G55" s="53">
        <f>G56</f>
        <v>0</v>
      </c>
      <c r="H55" s="98" t="e">
        <f>H56+#REF!+#REF!+#REF!+H57+H63+H64+H65</f>
        <v>#REF!</v>
      </c>
      <c r="I55" s="182" t="e">
        <f>I56+#REF!+#REF!+#REF!+I57+I63+I64+I65</f>
        <v>#REF!</v>
      </c>
      <c r="J55" s="53">
        <f>J56</f>
        <v>0</v>
      </c>
    </row>
    <row r="56" spans="1:10" s="3" customFormat="1" ht="26.25" thickBot="1">
      <c r="A56" s="40" t="s">
        <v>36</v>
      </c>
      <c r="B56" s="25" t="s">
        <v>117</v>
      </c>
      <c r="C56" s="23" t="s">
        <v>16</v>
      </c>
      <c r="D56" s="23" t="s">
        <v>9</v>
      </c>
      <c r="E56" s="24" t="s">
        <v>107</v>
      </c>
      <c r="F56" s="26" t="s">
        <v>57</v>
      </c>
      <c r="G56" s="66">
        <v>0</v>
      </c>
      <c r="H56" s="99">
        <v>33</v>
      </c>
      <c r="I56" s="183">
        <v>33</v>
      </c>
      <c r="J56" s="66">
        <v>0</v>
      </c>
    </row>
    <row r="57" spans="1:10" s="3" customFormat="1" ht="72" customHeight="1" thickBot="1">
      <c r="A57" s="44" t="s">
        <v>11</v>
      </c>
      <c r="B57" s="45" t="s">
        <v>133</v>
      </c>
      <c r="C57" s="23"/>
      <c r="D57" s="23"/>
      <c r="E57" s="47" t="s">
        <v>64</v>
      </c>
      <c r="F57" s="26"/>
      <c r="G57" s="53">
        <f>G63+G66+G68</f>
        <v>160</v>
      </c>
      <c r="H57" s="99">
        <v>10</v>
      </c>
      <c r="I57" s="183">
        <v>10</v>
      </c>
      <c r="J57" s="53">
        <f>J59+J66+J68</f>
        <v>160</v>
      </c>
    </row>
    <row r="58" spans="1:10" s="3" customFormat="1" ht="15" customHeight="1" hidden="1" thickBot="1">
      <c r="A58" s="40" t="s">
        <v>35</v>
      </c>
      <c r="B58" s="25" t="s">
        <v>41</v>
      </c>
      <c r="C58" s="62" t="s">
        <v>15</v>
      </c>
      <c r="D58" s="62" t="s">
        <v>10</v>
      </c>
      <c r="E58" s="63" t="s">
        <v>47</v>
      </c>
      <c r="F58" s="64" t="s">
        <v>24</v>
      </c>
      <c r="G58" s="59">
        <v>0</v>
      </c>
      <c r="H58" s="59">
        <v>0</v>
      </c>
      <c r="I58" s="179">
        <v>0</v>
      </c>
      <c r="J58" s="59">
        <v>0</v>
      </c>
    </row>
    <row r="59" spans="1:10" s="3" customFormat="1" ht="15.75" customHeight="1">
      <c r="A59" s="203" t="s">
        <v>37</v>
      </c>
      <c r="B59" s="201" t="s">
        <v>134</v>
      </c>
      <c r="C59" s="31" t="s">
        <v>16</v>
      </c>
      <c r="D59" s="31" t="s">
        <v>70</v>
      </c>
      <c r="E59" s="32" t="s">
        <v>101</v>
      </c>
      <c r="F59" s="33" t="s">
        <v>57</v>
      </c>
      <c r="G59" s="54">
        <v>0</v>
      </c>
      <c r="H59" s="54">
        <v>140</v>
      </c>
      <c r="I59" s="169">
        <v>140</v>
      </c>
      <c r="J59" s="54">
        <v>0</v>
      </c>
    </row>
    <row r="60" spans="1:10" s="3" customFormat="1" ht="18.75" customHeight="1" hidden="1">
      <c r="A60" s="204"/>
      <c r="B60" s="206"/>
      <c r="C60" s="10" t="s">
        <v>14</v>
      </c>
      <c r="D60" s="10" t="s">
        <v>4</v>
      </c>
      <c r="E60" s="9" t="s">
        <v>48</v>
      </c>
      <c r="F60" s="33" t="s">
        <v>26</v>
      </c>
      <c r="G60" s="56"/>
      <c r="H60" s="56"/>
      <c r="I60" s="178"/>
      <c r="J60" s="56"/>
    </row>
    <row r="61" spans="1:10" s="3" customFormat="1" ht="18.75" customHeight="1">
      <c r="A61" s="204"/>
      <c r="B61" s="206"/>
      <c r="C61" s="10"/>
      <c r="D61" s="10"/>
      <c r="E61" s="9"/>
      <c r="F61" s="27"/>
      <c r="G61" s="55"/>
      <c r="H61" s="97">
        <v>1032</v>
      </c>
      <c r="I61" s="184">
        <v>1032</v>
      </c>
      <c r="J61" s="55"/>
    </row>
    <row r="62" spans="1:10" s="3" customFormat="1" ht="15.75" customHeight="1" thickBot="1">
      <c r="A62" s="204"/>
      <c r="B62" s="206"/>
      <c r="C62" s="68"/>
      <c r="D62" s="68"/>
      <c r="E62" s="80"/>
      <c r="F62" s="61"/>
      <c r="G62" s="76"/>
      <c r="H62" s="76">
        <v>76</v>
      </c>
      <c r="I62" s="173">
        <v>76</v>
      </c>
      <c r="J62" s="76"/>
    </row>
    <row r="63" spans="1:10" s="3" customFormat="1" ht="26.25" customHeight="1" thickBot="1">
      <c r="A63" s="205"/>
      <c r="B63" s="202"/>
      <c r="C63" s="234"/>
      <c r="D63" s="234"/>
      <c r="E63" s="234"/>
      <c r="F63" s="235"/>
      <c r="G63" s="58">
        <f>SUM(G59:G62)</f>
        <v>0</v>
      </c>
      <c r="H63" s="101">
        <f>SUM(H59:H62)</f>
        <v>1248</v>
      </c>
      <c r="I63" s="185">
        <f>SUM(I59:I62)</f>
        <v>1248</v>
      </c>
      <c r="J63" s="58">
        <f>SUM(J59:J62)</f>
        <v>0</v>
      </c>
    </row>
    <row r="64" spans="1:10" s="3" customFormat="1" ht="0.75" customHeight="1" thickBot="1">
      <c r="A64" s="119" t="s">
        <v>12</v>
      </c>
      <c r="B64" s="45" t="s">
        <v>79</v>
      </c>
      <c r="C64" s="23"/>
      <c r="D64" s="23"/>
      <c r="E64" s="47" t="s">
        <v>65</v>
      </c>
      <c r="F64" s="26"/>
      <c r="G64" s="53">
        <f>G65+G67</f>
        <v>160</v>
      </c>
      <c r="H64" s="99">
        <v>300</v>
      </c>
      <c r="I64" s="183">
        <v>300</v>
      </c>
      <c r="J64" s="53">
        <f>J65+J67</f>
        <v>160</v>
      </c>
    </row>
    <row r="65" spans="1:10" s="3" customFormat="1" ht="48" customHeight="1" thickBot="1">
      <c r="A65" s="138" t="s">
        <v>87</v>
      </c>
      <c r="B65" s="74" t="s">
        <v>135</v>
      </c>
      <c r="C65" s="23" t="s">
        <v>16</v>
      </c>
      <c r="D65" s="23" t="s">
        <v>70</v>
      </c>
      <c r="E65" s="24" t="s">
        <v>108</v>
      </c>
      <c r="F65" s="26" t="s">
        <v>57</v>
      </c>
      <c r="G65" s="66">
        <v>60</v>
      </c>
      <c r="H65" s="99">
        <v>5</v>
      </c>
      <c r="I65" s="183">
        <v>5</v>
      </c>
      <c r="J65" s="66">
        <v>60</v>
      </c>
    </row>
    <row r="66" spans="1:10" s="3" customFormat="1" ht="15" customHeight="1" thickBot="1">
      <c r="A66" s="139"/>
      <c r="B66" s="74"/>
      <c r="C66" s="23"/>
      <c r="D66" s="23"/>
      <c r="E66" s="24"/>
      <c r="F66" s="26"/>
      <c r="G66" s="53">
        <f>G65</f>
        <v>60</v>
      </c>
      <c r="H66" s="99"/>
      <c r="I66" s="183"/>
      <c r="J66" s="53">
        <f>J65</f>
        <v>60</v>
      </c>
    </row>
    <row r="67" spans="1:10" s="3" customFormat="1" ht="48" customHeight="1" thickBot="1">
      <c r="A67" s="73" t="s">
        <v>88</v>
      </c>
      <c r="B67" s="25" t="s">
        <v>136</v>
      </c>
      <c r="C67" s="23" t="s">
        <v>16</v>
      </c>
      <c r="D67" s="23" t="s">
        <v>69</v>
      </c>
      <c r="E67" s="24" t="s">
        <v>109</v>
      </c>
      <c r="F67" s="26" t="s">
        <v>57</v>
      </c>
      <c r="G67" s="66">
        <v>100</v>
      </c>
      <c r="H67" s="99"/>
      <c r="I67" s="183"/>
      <c r="J67" s="66">
        <v>100</v>
      </c>
    </row>
    <row r="68" spans="1:10" s="3" customFormat="1" ht="21" customHeight="1" thickBot="1">
      <c r="A68" s="73"/>
      <c r="B68" s="25"/>
      <c r="C68" s="23"/>
      <c r="D68" s="23"/>
      <c r="E68" s="24"/>
      <c r="F68" s="26"/>
      <c r="G68" s="53">
        <f>G67</f>
        <v>100</v>
      </c>
      <c r="H68" s="99"/>
      <c r="I68" s="183"/>
      <c r="J68" s="53">
        <f>J67</f>
        <v>100</v>
      </c>
    </row>
    <row r="69" spans="1:10" s="13" customFormat="1" ht="41.25" customHeight="1" thickBot="1">
      <c r="A69" s="44" t="s">
        <v>12</v>
      </c>
      <c r="B69" s="45" t="s">
        <v>137</v>
      </c>
      <c r="C69" s="46" t="s">
        <v>19</v>
      </c>
      <c r="D69" s="46" t="s">
        <v>19</v>
      </c>
      <c r="E69" s="47" t="s">
        <v>65</v>
      </c>
      <c r="F69" s="48" t="s">
        <v>19</v>
      </c>
      <c r="G69" s="53">
        <f>G72+G75+G84</f>
        <v>5806.9</v>
      </c>
      <c r="H69" s="99" t="e">
        <f>H72+#REF!+#REF!+#REF!+H74+#REF!+H76+#REF!+#REF!+#REF!+#REF!+#REF!+#REF!+#REF!+#REF!</f>
        <v>#REF!</v>
      </c>
      <c r="I69" s="183" t="e">
        <f>I72+#REF!+#REF!+#REF!+I74+#REF!+I76+#REF!+#REF!+#REF!+#REF!+#REF!+#REF!+#REF!+#REF!</f>
        <v>#REF!</v>
      </c>
      <c r="J69" s="53">
        <f>J72+J75+J84</f>
        <v>4808.219999999999</v>
      </c>
    </row>
    <row r="70" spans="1:10" s="13" customFormat="1" ht="15.75" customHeight="1" thickBot="1">
      <c r="A70" s="203" t="s">
        <v>84</v>
      </c>
      <c r="B70" s="245" t="s">
        <v>138</v>
      </c>
      <c r="C70" s="147" t="s">
        <v>16</v>
      </c>
      <c r="D70" s="62" t="s">
        <v>73</v>
      </c>
      <c r="E70" s="63" t="s">
        <v>110</v>
      </c>
      <c r="F70" s="64" t="s">
        <v>58</v>
      </c>
      <c r="G70" s="67">
        <v>140</v>
      </c>
      <c r="H70" s="67">
        <v>0</v>
      </c>
      <c r="I70" s="176">
        <v>0</v>
      </c>
      <c r="J70" s="67">
        <v>140</v>
      </c>
    </row>
    <row r="71" spans="1:10" s="13" customFormat="1" ht="12.75" customHeight="1" thickBot="1">
      <c r="A71" s="243"/>
      <c r="B71" s="246"/>
      <c r="C71" s="85" t="s">
        <v>16</v>
      </c>
      <c r="D71" s="31" t="s">
        <v>72</v>
      </c>
      <c r="E71" s="32" t="s">
        <v>102</v>
      </c>
      <c r="F71" s="33" t="s">
        <v>57</v>
      </c>
      <c r="G71" s="54">
        <v>10</v>
      </c>
      <c r="H71" s="100">
        <v>5</v>
      </c>
      <c r="I71" s="186">
        <v>5</v>
      </c>
      <c r="J71" s="54">
        <v>10</v>
      </c>
    </row>
    <row r="72" spans="1:10" s="3" customFormat="1" ht="30" customHeight="1" thickBot="1">
      <c r="A72" s="244"/>
      <c r="B72" s="247"/>
      <c r="C72" s="232"/>
      <c r="D72" s="232"/>
      <c r="E72" s="232"/>
      <c r="F72" s="233"/>
      <c r="G72" s="57">
        <f>G71+G70</f>
        <v>150</v>
      </c>
      <c r="H72" s="102" t="e">
        <f>H70+H71+#REF!+#REF!</f>
        <v>#REF!</v>
      </c>
      <c r="I72" s="187" t="e">
        <f>I70+I71+#REF!+#REF!</f>
        <v>#REF!</v>
      </c>
      <c r="J72" s="57">
        <f>J71+J70</f>
        <v>150</v>
      </c>
    </row>
    <row r="73" spans="1:10" s="3" customFormat="1" ht="49.5" customHeight="1">
      <c r="A73" s="203" t="s">
        <v>85</v>
      </c>
      <c r="B73" s="201" t="s">
        <v>139</v>
      </c>
      <c r="C73" s="131" t="s">
        <v>16</v>
      </c>
      <c r="D73" s="31" t="s">
        <v>71</v>
      </c>
      <c r="E73" s="32" t="s">
        <v>103</v>
      </c>
      <c r="F73" s="33" t="s">
        <v>57</v>
      </c>
      <c r="G73" s="54">
        <v>30</v>
      </c>
      <c r="H73" s="126">
        <v>0</v>
      </c>
      <c r="I73" s="178">
        <v>0</v>
      </c>
      <c r="J73" s="54">
        <v>30</v>
      </c>
    </row>
    <row r="74" spans="1:10" s="3" customFormat="1" ht="55.5" customHeight="1" thickBot="1">
      <c r="A74" s="204"/>
      <c r="B74" s="206"/>
      <c r="C74" s="135">
        <v>901</v>
      </c>
      <c r="D74" s="136" t="s">
        <v>67</v>
      </c>
      <c r="E74" s="137" t="s">
        <v>111</v>
      </c>
      <c r="F74" s="152">
        <v>244</v>
      </c>
      <c r="G74" s="153">
        <v>256</v>
      </c>
      <c r="H74" s="130" t="e">
        <f>#REF!+H73</f>
        <v>#REF!</v>
      </c>
      <c r="I74" s="188" t="e">
        <f>#REF!+I73</f>
        <v>#REF!</v>
      </c>
      <c r="J74" s="153">
        <v>256</v>
      </c>
    </row>
    <row r="75" spans="1:10" s="3" customFormat="1" ht="31.5" customHeight="1" thickBot="1">
      <c r="A75" s="205"/>
      <c r="B75" s="202"/>
      <c r="C75" s="217"/>
      <c r="D75" s="218"/>
      <c r="E75" s="218"/>
      <c r="F75" s="219"/>
      <c r="G75" s="165">
        <f>G73+G74</f>
        <v>286</v>
      </c>
      <c r="H75" s="132"/>
      <c r="I75" s="189"/>
      <c r="J75" s="165">
        <f>J73+J74</f>
        <v>286</v>
      </c>
    </row>
    <row r="76" spans="1:10" s="3" customFormat="1" ht="47.25" customHeight="1" thickBot="1">
      <c r="A76" s="203" t="s">
        <v>86</v>
      </c>
      <c r="B76" s="201" t="s">
        <v>140</v>
      </c>
      <c r="C76" s="156">
        <v>901</v>
      </c>
      <c r="D76" s="31" t="s">
        <v>68</v>
      </c>
      <c r="E76" s="51" t="s">
        <v>112</v>
      </c>
      <c r="F76" s="86">
        <v>111</v>
      </c>
      <c r="G76" s="54">
        <v>3200</v>
      </c>
      <c r="H76" s="164">
        <v>0</v>
      </c>
      <c r="I76" s="190">
        <v>0</v>
      </c>
      <c r="J76" s="54">
        <v>2400</v>
      </c>
    </row>
    <row r="77" spans="1:10" s="3" customFormat="1" ht="18.75" customHeight="1" thickBot="1">
      <c r="A77" s="204"/>
      <c r="B77" s="206"/>
      <c r="C77" s="157">
        <v>901</v>
      </c>
      <c r="D77" s="49" t="s">
        <v>68</v>
      </c>
      <c r="E77" s="127" t="s">
        <v>112</v>
      </c>
      <c r="F77" s="87">
        <v>119</v>
      </c>
      <c r="G77" s="55">
        <v>960</v>
      </c>
      <c r="H77" s="103">
        <f>H76</f>
        <v>0</v>
      </c>
      <c r="I77" s="191">
        <f>I76</f>
        <v>0</v>
      </c>
      <c r="J77" s="55">
        <v>510</v>
      </c>
    </row>
    <row r="78" spans="1:10" s="3" customFormat="1" ht="21" customHeight="1" thickBot="1">
      <c r="A78" s="204"/>
      <c r="B78" s="206"/>
      <c r="C78" s="157">
        <v>901</v>
      </c>
      <c r="D78" s="49" t="s">
        <v>68</v>
      </c>
      <c r="E78" s="154" t="s">
        <v>112</v>
      </c>
      <c r="F78" s="87">
        <v>244</v>
      </c>
      <c r="G78" s="55">
        <v>17.2</v>
      </c>
      <c r="H78" s="103"/>
      <c r="I78" s="189"/>
      <c r="J78" s="55">
        <v>17.2</v>
      </c>
    </row>
    <row r="79" spans="1:10" s="3" customFormat="1" ht="18" customHeight="1" thickBot="1">
      <c r="A79" s="204"/>
      <c r="B79" s="206"/>
      <c r="C79" s="158">
        <v>901</v>
      </c>
      <c r="D79" s="134" t="s">
        <v>68</v>
      </c>
      <c r="E79" s="155" t="s">
        <v>112</v>
      </c>
      <c r="F79" s="162">
        <v>247</v>
      </c>
      <c r="G79" s="55">
        <v>398.7</v>
      </c>
      <c r="H79" s="125">
        <v>25</v>
      </c>
      <c r="I79" s="173">
        <v>15</v>
      </c>
      <c r="J79" s="55">
        <v>398.7</v>
      </c>
    </row>
    <row r="80" spans="1:10" s="3" customFormat="1" ht="17.25" customHeight="1" thickBot="1">
      <c r="A80" s="204"/>
      <c r="B80" s="206"/>
      <c r="C80" s="158">
        <v>901</v>
      </c>
      <c r="D80" s="134" t="s">
        <v>68</v>
      </c>
      <c r="E80" s="133" t="s">
        <v>112</v>
      </c>
      <c r="F80" s="162">
        <v>244</v>
      </c>
      <c r="G80" s="55">
        <v>668.8</v>
      </c>
      <c r="H80" s="115">
        <f>H79</f>
        <v>25</v>
      </c>
      <c r="I80" s="170">
        <f>I79</f>
        <v>15</v>
      </c>
      <c r="J80" s="55">
        <v>920.12</v>
      </c>
    </row>
    <row r="81" spans="1:10" s="3" customFormat="1" ht="11.25" customHeight="1" thickBot="1">
      <c r="A81" s="204"/>
      <c r="B81" s="206"/>
      <c r="C81" s="158">
        <v>901</v>
      </c>
      <c r="D81" s="134" t="s">
        <v>68</v>
      </c>
      <c r="E81" s="133" t="s">
        <v>112</v>
      </c>
      <c r="F81" s="162">
        <v>244</v>
      </c>
      <c r="G81" s="55">
        <v>70.2</v>
      </c>
      <c r="H81" s="115"/>
      <c r="I81" s="170"/>
      <c r="J81" s="55">
        <v>70.2</v>
      </c>
    </row>
    <row r="82" spans="1:10" s="3" customFormat="1" ht="17.25" customHeight="1" thickBot="1">
      <c r="A82" s="204"/>
      <c r="B82" s="206"/>
      <c r="C82" s="158">
        <v>901</v>
      </c>
      <c r="D82" s="134" t="s">
        <v>68</v>
      </c>
      <c r="E82" s="133" t="s">
        <v>112</v>
      </c>
      <c r="F82" s="162">
        <v>244</v>
      </c>
      <c r="G82" s="55">
        <v>1</v>
      </c>
      <c r="H82" s="115"/>
      <c r="I82" s="170"/>
      <c r="J82" s="55">
        <v>1</v>
      </c>
    </row>
    <row r="83" spans="1:10" s="3" customFormat="1" ht="16.5" customHeight="1" thickBot="1">
      <c r="A83" s="205"/>
      <c r="B83" s="202"/>
      <c r="C83" s="159">
        <v>901</v>
      </c>
      <c r="D83" s="160" t="s">
        <v>68</v>
      </c>
      <c r="E83" s="161" t="s">
        <v>112</v>
      </c>
      <c r="F83" s="163">
        <v>244</v>
      </c>
      <c r="G83" s="69">
        <v>55</v>
      </c>
      <c r="H83" s="115"/>
      <c r="I83" s="170"/>
      <c r="J83" s="69">
        <v>55</v>
      </c>
    </row>
    <row r="84" spans="1:11" s="3" customFormat="1" ht="25.5" customHeight="1" thickBot="1">
      <c r="A84" s="166"/>
      <c r="B84" s="167"/>
      <c r="C84" s="199"/>
      <c r="D84" s="199"/>
      <c r="E84" s="199"/>
      <c r="F84" s="200"/>
      <c r="G84" s="58">
        <f>G76+G77+G78+G79+G80+G81+G82+G83</f>
        <v>5370.9</v>
      </c>
      <c r="H84" s="58" t="e">
        <f>#REF!</f>
        <v>#REF!</v>
      </c>
      <c r="I84" s="170" t="e">
        <f>#REF!</f>
        <v>#REF!</v>
      </c>
      <c r="J84" s="58">
        <f>J76+J77+J78+J79+J80+J81+J82+J83</f>
        <v>4372.219999999999</v>
      </c>
      <c r="K84" s="121"/>
    </row>
    <row r="85" spans="1:10" s="3" customFormat="1" ht="18" customHeight="1" thickBot="1">
      <c r="A85" s="229" t="s">
        <v>23</v>
      </c>
      <c r="B85" s="230"/>
      <c r="C85" s="230"/>
      <c r="D85" s="230"/>
      <c r="E85" s="230"/>
      <c r="F85" s="231"/>
      <c r="G85" s="53">
        <f>G69+G57+G55+G37+G31+G17</f>
        <v>24126.57</v>
      </c>
      <c r="H85" s="53" t="e">
        <f>H17+H46+H55+H69+#REF!+#REF!+#REF!+#REF!+#REF!+#REF!+#REF!+#REF!+#REF!+#REF!+#REF!+#REF!</f>
        <v>#REF!</v>
      </c>
      <c r="I85" s="174" t="e">
        <f>I17+I46+I55+I69+#REF!+#REF!+#REF!+#REF!+#REF!+#REF!+#REF!+#REF!+#REF!+#REF!+#REF!+#REF!</f>
        <v>#REF!</v>
      </c>
      <c r="J85" s="53">
        <f>J69+J57+J55+J37+J31+J17</f>
        <v>21912.01</v>
      </c>
    </row>
    <row r="86" spans="1:9" ht="15" customHeight="1">
      <c r="A86" s="41"/>
      <c r="B86" s="42"/>
      <c r="C86" s="41"/>
      <c r="D86" s="41"/>
      <c r="E86" s="41"/>
      <c r="F86" s="7"/>
      <c r="G86" s="77"/>
      <c r="H86" s="77"/>
      <c r="I86" s="77"/>
    </row>
    <row r="87" spans="1:9" ht="12.75" customHeight="1" hidden="1">
      <c r="A87" s="41"/>
      <c r="B87" s="42"/>
      <c r="C87" s="41"/>
      <c r="D87" s="41"/>
      <c r="E87" s="43"/>
      <c r="F87" s="43"/>
      <c r="G87" s="43"/>
      <c r="H87" s="43"/>
      <c r="I87" s="43"/>
    </row>
    <row r="88" spans="3:9" ht="20.25" customHeight="1" hidden="1">
      <c r="C88" s="3"/>
      <c r="D88" s="6"/>
      <c r="E88" s="4"/>
      <c r="F88" s="4"/>
      <c r="G88" s="70"/>
      <c r="H88" s="70"/>
      <c r="I88" s="70"/>
    </row>
    <row r="89" spans="1:9" ht="35.25" customHeight="1">
      <c r="A89" s="212" t="s">
        <v>75</v>
      </c>
      <c r="B89" s="212"/>
      <c r="C89" s="36"/>
      <c r="D89" s="37"/>
      <c r="E89" s="38"/>
      <c r="F89" s="38" t="s">
        <v>66</v>
      </c>
      <c r="G89" s="95"/>
      <c r="H89" s="228" t="s">
        <v>17</v>
      </c>
      <c r="I89" s="228"/>
    </row>
    <row r="90" spans="1:9" ht="21.75" customHeight="1">
      <c r="A90" s="34"/>
      <c r="B90" s="35"/>
      <c r="C90" s="36"/>
      <c r="D90" s="116"/>
      <c r="E90" s="36"/>
      <c r="F90" s="36"/>
      <c r="G90" s="95"/>
      <c r="H90" s="95"/>
      <c r="I90" s="95"/>
    </row>
    <row r="91" spans="4:9" ht="12.75">
      <c r="D91" s="2"/>
      <c r="E91" s="3"/>
      <c r="F91" s="2"/>
      <c r="G91" s="71"/>
      <c r="H91" s="71" t="e">
        <f>H48+H70+#REF!+#REF!+#REF!+#REF!+#REF!+#REF!</f>
        <v>#REF!</v>
      </c>
      <c r="I91" s="71" t="e">
        <f>I48+I70+#REF!+#REF!+#REF!+#REF!+#REF!+#REF!</f>
        <v>#REF!</v>
      </c>
    </row>
    <row r="92" spans="7:9" ht="12.75">
      <c r="G92" s="93"/>
      <c r="H92" s="93" t="e">
        <f>H56+#REF!+#REF!+#REF!+H57+H59+H64+H65+H71+#REF!+#REF!+#REF!+#REF!+#REF!+#REF!+#REF!+#REF!+#REF!+#REF!+#REF!+#REF!+#REF!+#REF!+#REF!+#REF!+#REF!+#REF!+#REF!+#REF!+#REF!+#REF!+#REF!+#REF!+#REF!+#REF!+#REF!+#REF!+#REF!+#REF!+#REF!+#REF!+#REF!+#REF!+#REF!</f>
        <v>#REF!</v>
      </c>
      <c r="I92" s="93" t="e">
        <f>I56+#REF!+#REF!+#REF!+I57+I59+I64+I65+I71+#REF!+#REF!+#REF!+#REF!+#REF!+#REF!+#REF!+#REF!+#REF!+#REF!+#REF!+#REF!+#REF!+#REF!+#REF!+#REF!+#REF!+#REF!+#REF!+#REF!+#REF!+#REF!+#REF!+#REF!+#REF!+#REF!+#REF!+#REF!+#REF!+#REF!+#REF!+#REF!+#REF!+#REF!+#REF!</f>
        <v>#REF!</v>
      </c>
    </row>
    <row r="93" spans="5:9" ht="12.75">
      <c r="E93" s="70"/>
      <c r="G93" s="93"/>
      <c r="H93" s="93" t="e">
        <f>H17-#REF!+H61+#REF!+#REF!+#REF!+#REF!+#REF!+#REF!+#REF!+#REF!+#REF!+#REF!+#REF!+#REF!+#REF!+#REF!</f>
        <v>#REF!</v>
      </c>
      <c r="I93" s="93" t="e">
        <f>I17-#REF!+I61+#REF!+#REF!+#REF!+#REF!+#REF!+#REF!+#REF!+#REF!+#REF!+#REF!+#REF!+#REF!+#REF!+#REF!</f>
        <v>#REF!</v>
      </c>
    </row>
    <row r="94" spans="7:9" ht="12.75">
      <c r="G94" s="93"/>
      <c r="H94" s="93" t="e">
        <f>#REF!+H46-H48+H62+#REF!+#REF!+#REF!+#REF!+#REF!+#REF!</f>
        <v>#REF!</v>
      </c>
      <c r="I94" s="93" t="e">
        <f>#REF!+I46-I48+I62+#REF!+#REF!+#REF!+#REF!+#REF!+#REF!</f>
        <v>#REF!</v>
      </c>
    </row>
    <row r="95" spans="5:9" ht="12.75">
      <c r="E95" s="104"/>
      <c r="F95" s="13"/>
      <c r="G95" s="105"/>
      <c r="H95" s="105" t="e">
        <f>H91+H92+H93+H94</f>
        <v>#REF!</v>
      </c>
      <c r="I95" s="105" t="e">
        <f>I91+I92+I93+I94</f>
        <v>#REF!</v>
      </c>
    </row>
    <row r="96" spans="5:9" ht="12.75">
      <c r="E96" s="121"/>
      <c r="F96" s="121"/>
      <c r="G96" s="121"/>
      <c r="H96" s="107"/>
      <c r="I96" s="107">
        <v>4000</v>
      </c>
    </row>
    <row r="97" spans="5:9" ht="12.75">
      <c r="E97" s="121"/>
      <c r="F97" s="121"/>
      <c r="G97" s="121"/>
      <c r="H97" s="107"/>
      <c r="I97" s="107"/>
    </row>
    <row r="98" spans="5:9" ht="12.75">
      <c r="E98" s="121"/>
      <c r="F98" s="121"/>
      <c r="G98" s="121"/>
      <c r="H98" s="107"/>
      <c r="I98" s="107"/>
    </row>
    <row r="99" spans="5:9" ht="12.75">
      <c r="E99" s="121"/>
      <c r="F99" s="121"/>
      <c r="G99" s="121"/>
      <c r="H99" s="107">
        <v>5922.50437</v>
      </c>
      <c r="I99" s="107">
        <v>5922.50437</v>
      </c>
    </row>
    <row r="100" spans="5:9" ht="12.75">
      <c r="E100" s="122"/>
      <c r="F100" s="122"/>
      <c r="G100" s="122"/>
      <c r="H100" s="108">
        <f>H96+H97+H98+H99</f>
        <v>5922.50437</v>
      </c>
      <c r="I100" s="108">
        <f>I96+I97+I98+I99</f>
        <v>9922.504369999999</v>
      </c>
    </row>
    <row r="102" spans="8:9" ht="12.75">
      <c r="H102" s="1">
        <v>33254.5</v>
      </c>
      <c r="I102" s="1">
        <v>33247.2</v>
      </c>
    </row>
    <row r="103" spans="8:9" ht="12.75">
      <c r="H103" s="1">
        <v>469138</v>
      </c>
      <c r="I103" s="1">
        <v>469768</v>
      </c>
    </row>
    <row r="104" spans="8:9" ht="12.75">
      <c r="H104" s="1">
        <v>94.6</v>
      </c>
      <c r="I104" s="1">
        <v>94.6</v>
      </c>
    </row>
    <row r="105" spans="5:9" ht="12.75">
      <c r="E105" s="13"/>
      <c r="F105" s="13"/>
      <c r="G105" s="13"/>
      <c r="H105" s="13">
        <f>H102+H103+H104</f>
        <v>502487.1</v>
      </c>
      <c r="I105" s="13">
        <f>I102+I103+I104</f>
        <v>503109.8</v>
      </c>
    </row>
    <row r="107" spans="7:9" ht="12.75">
      <c r="G107" s="94"/>
      <c r="H107" s="94" t="e">
        <f>H91</f>
        <v>#REF!</v>
      </c>
      <c r="I107" s="94" t="e">
        <f>I91</f>
        <v>#REF!</v>
      </c>
    </row>
    <row r="108" spans="5:9" ht="12.75">
      <c r="E108" s="122"/>
      <c r="F108" s="122"/>
      <c r="G108" s="123"/>
      <c r="H108" s="106" t="e">
        <f aca="true" t="shared" si="0" ref="H108:I110">H92+H96+H102</f>
        <v>#REF!</v>
      </c>
      <c r="I108" s="106" t="e">
        <f t="shared" si="0"/>
        <v>#REF!</v>
      </c>
    </row>
    <row r="109" spans="7:9" ht="12.75">
      <c r="G109" s="94"/>
      <c r="H109" s="93" t="e">
        <f t="shared" si="0"/>
        <v>#REF!</v>
      </c>
      <c r="I109" s="93" t="e">
        <f t="shared" si="0"/>
        <v>#REF!</v>
      </c>
    </row>
    <row r="110" spans="5:9" ht="12.75">
      <c r="E110" s="121"/>
      <c r="F110" s="121"/>
      <c r="G110" s="124"/>
      <c r="H110" s="109" t="e">
        <f t="shared" si="0"/>
        <v>#REF!</v>
      </c>
      <c r="I110" s="109" t="e">
        <f t="shared" si="0"/>
        <v>#REF!</v>
      </c>
    </row>
    <row r="111" spans="8:9" ht="12.75">
      <c r="H111" s="1">
        <f>H99</f>
        <v>5922.50437</v>
      </c>
      <c r="I111" s="1">
        <f>I99</f>
        <v>5922.50437</v>
      </c>
    </row>
    <row r="112" spans="5:9" ht="12.75">
      <c r="E112" s="13"/>
      <c r="F112" s="13"/>
      <c r="G112" s="110"/>
      <c r="H112" s="110" t="e">
        <f>H107+H108+H109+H110+H111</f>
        <v>#REF!</v>
      </c>
      <c r="I112" s="110" t="e">
        <f>I107+I108+I109+I110+I111</f>
        <v>#REF!</v>
      </c>
    </row>
  </sheetData>
  <sheetProtection/>
  <autoFilter ref="C1:C91"/>
  <mergeCells count="50">
    <mergeCell ref="B20:B30"/>
    <mergeCell ref="C30:F30"/>
    <mergeCell ref="J15:J16"/>
    <mergeCell ref="A52:A54"/>
    <mergeCell ref="B52:B54"/>
    <mergeCell ref="A73:A75"/>
    <mergeCell ref="A70:A72"/>
    <mergeCell ref="B70:B72"/>
    <mergeCell ref="B59:B63"/>
    <mergeCell ref="A18:A19"/>
    <mergeCell ref="B18:B19"/>
    <mergeCell ref="A48:A51"/>
    <mergeCell ref="B48:B51"/>
    <mergeCell ref="B44:B45"/>
    <mergeCell ref="A44:A45"/>
    <mergeCell ref="A20:A30"/>
    <mergeCell ref="B34:B35"/>
    <mergeCell ref="A36:A38"/>
    <mergeCell ref="B36:B38"/>
    <mergeCell ref="A34:A35"/>
    <mergeCell ref="A11:G11"/>
    <mergeCell ref="A15:A16"/>
    <mergeCell ref="B15:B16"/>
    <mergeCell ref="G15:G16"/>
    <mergeCell ref="C15:F15"/>
    <mergeCell ref="H89:I89"/>
    <mergeCell ref="A85:F85"/>
    <mergeCell ref="C54:F54"/>
    <mergeCell ref="C72:F72"/>
    <mergeCell ref="C63:F63"/>
    <mergeCell ref="C84:F84"/>
    <mergeCell ref="A89:B89"/>
    <mergeCell ref="A59:A63"/>
    <mergeCell ref="B73:B75"/>
    <mergeCell ref="H15:H16"/>
    <mergeCell ref="I15:I16"/>
    <mergeCell ref="C75:F75"/>
    <mergeCell ref="B39:B43"/>
    <mergeCell ref="C45:F45"/>
    <mergeCell ref="C51:F51"/>
    <mergeCell ref="C19:F19"/>
    <mergeCell ref="B32:B33"/>
    <mergeCell ref="C35:F35"/>
    <mergeCell ref="C33:F33"/>
    <mergeCell ref="A76:A83"/>
    <mergeCell ref="B76:B83"/>
    <mergeCell ref="A32:A33"/>
    <mergeCell ref="A39:A43"/>
    <mergeCell ref="C38:F38"/>
    <mergeCell ref="C43:F43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2022-12-20T00:19:14Z</cp:lastPrinted>
  <dcterms:created xsi:type="dcterms:W3CDTF">2004-04-09T11:06:15Z</dcterms:created>
  <dcterms:modified xsi:type="dcterms:W3CDTF">2023-01-09T06:33:07Z</dcterms:modified>
  <cp:category/>
  <cp:version/>
  <cp:contentType/>
  <cp:contentStatus/>
</cp:coreProperties>
</file>